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\4. FINANCIJSKO\11. FINANCIJSKI PLAN I PLAN NABAVE\FINANCIJSKI PLAN\"/>
    </mc:Choice>
  </mc:AlternateContent>
  <xr:revisionPtr revIDLastSave="0" documentId="8_{14519480-2AB0-46C5-A866-5EADE6B62E97}" xr6:coauthVersionLast="47" xr6:coauthVersionMax="47" xr10:uidLastSave="{00000000-0000-0000-0000-000000000000}"/>
  <bookViews>
    <workbookView xWindow="-120" yWindow="-120" windowWidth="29040" windowHeight="15720" xr2:uid="{69BD487C-A8F0-481B-B486-388A04A3885D}"/>
  </bookViews>
  <sheets>
    <sheet name="FINANC.I PLAN I PLAN INV.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F77" i="1"/>
  <c r="E77" i="1"/>
  <c r="C77" i="1"/>
  <c r="F76" i="1"/>
  <c r="C71" i="1"/>
  <c r="E71" i="1" s="1"/>
  <c r="E70" i="1"/>
  <c r="E69" i="1"/>
  <c r="E68" i="1"/>
  <c r="E67" i="1"/>
  <c r="E66" i="1"/>
  <c r="E65" i="1"/>
  <c r="E64" i="1"/>
  <c r="E63" i="1"/>
  <c r="E62" i="1"/>
  <c r="E61" i="1"/>
  <c r="E60" i="1" s="1"/>
  <c r="F60" i="1" s="1"/>
  <c r="C60" i="1"/>
  <c r="E59" i="1"/>
  <c r="E58" i="1"/>
  <c r="E57" i="1"/>
  <c r="E56" i="1"/>
  <c r="E55" i="1"/>
  <c r="C55" i="1"/>
  <c r="C87" i="1" s="1"/>
  <c r="F49" i="1"/>
  <c r="F48" i="1"/>
  <c r="F47" i="1"/>
  <c r="E47" i="1"/>
  <c r="E46" i="1"/>
  <c r="F46" i="1" s="1"/>
  <c r="F45" i="1"/>
  <c r="E44" i="1"/>
  <c r="F44" i="1" s="1"/>
  <c r="E43" i="1"/>
  <c r="F43" i="1" s="1"/>
  <c r="E42" i="1"/>
  <c r="F42" i="1" s="1"/>
  <c r="E41" i="1"/>
  <c r="F41" i="1" s="1"/>
  <c r="E40" i="1"/>
  <c r="F40" i="1" s="1"/>
  <c r="F39" i="1"/>
  <c r="E39" i="1"/>
  <c r="E38" i="1" s="1"/>
  <c r="C38" i="1"/>
  <c r="E36" i="1"/>
  <c r="F36" i="1" s="1"/>
  <c r="E35" i="1"/>
  <c r="F35" i="1" s="1"/>
  <c r="E34" i="1"/>
  <c r="F34" i="1" s="1"/>
  <c r="F33" i="1"/>
  <c r="F32" i="1" s="1"/>
  <c r="E33" i="1"/>
  <c r="E32" i="1" s="1"/>
  <c r="C32" i="1"/>
  <c r="E31" i="1"/>
  <c r="F31" i="1" s="1"/>
  <c r="E30" i="1"/>
  <c r="F30" i="1" s="1"/>
  <c r="F29" i="1"/>
  <c r="F28" i="1"/>
  <c r="F22" i="1" s="1"/>
  <c r="F27" i="1"/>
  <c r="F26" i="1"/>
  <c r="F25" i="1"/>
  <c r="F24" i="1"/>
  <c r="F23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C16" i="1"/>
  <c r="F15" i="1"/>
  <c r="F12" i="1" s="1"/>
  <c r="F14" i="1"/>
  <c r="F13" i="1"/>
  <c r="E12" i="1"/>
  <c r="C12" i="1"/>
  <c r="D12" i="1" l="1"/>
  <c r="E87" i="1"/>
  <c r="E93" i="1" s="1"/>
  <c r="F38" i="1"/>
  <c r="F50" i="1" s="1"/>
  <c r="F92" i="1" s="1"/>
  <c r="F94" i="1" s="1"/>
  <c r="D84" i="1"/>
  <c r="D72" i="1"/>
  <c r="D71" i="1"/>
  <c r="C93" i="1"/>
  <c r="D83" i="1"/>
  <c r="D64" i="1"/>
  <c r="D57" i="1"/>
  <c r="D82" i="1"/>
  <c r="D80" i="1"/>
  <c r="D78" i="1"/>
  <c r="D81" i="1"/>
  <c r="D63" i="1"/>
  <c r="D56" i="1"/>
  <c r="D69" i="1"/>
  <c r="D61" i="1"/>
  <c r="D77" i="1"/>
  <c r="D68" i="1"/>
  <c r="D55" i="1"/>
  <c r="D60" i="1"/>
  <c r="D62" i="1"/>
  <c r="D87" i="1"/>
  <c r="D67" i="1"/>
  <c r="D76" i="1"/>
  <c r="D75" i="1"/>
  <c r="D66" i="1"/>
  <c r="D59" i="1"/>
  <c r="D73" i="1"/>
  <c r="D65" i="1"/>
  <c r="D79" i="1"/>
  <c r="D86" i="1"/>
  <c r="D74" i="1"/>
  <c r="D85" i="1"/>
  <c r="D58" i="1"/>
  <c r="D70" i="1"/>
  <c r="F55" i="1"/>
  <c r="F87" i="1" s="1"/>
  <c r="F93" i="1" s="1"/>
  <c r="C50" i="1"/>
  <c r="E22" i="1"/>
  <c r="E50" i="1" s="1"/>
  <c r="E92" i="1" s="1"/>
  <c r="E94" i="1" s="1"/>
  <c r="D42" i="1" l="1"/>
  <c r="D36" i="1"/>
  <c r="D31" i="1"/>
  <c r="D23" i="1"/>
  <c r="D18" i="1"/>
  <c r="D47" i="1"/>
  <c r="D17" i="1"/>
  <c r="D41" i="1"/>
  <c r="D35" i="1"/>
  <c r="D30" i="1"/>
  <c r="D46" i="1"/>
  <c r="D45" i="1"/>
  <c r="D28" i="1"/>
  <c r="D16" i="1"/>
  <c r="D39" i="1"/>
  <c r="D33" i="1"/>
  <c r="D27" i="1"/>
  <c r="C92" i="1"/>
  <c r="C94" i="1" s="1"/>
  <c r="D21" i="1"/>
  <c r="D50" i="1"/>
  <c r="D44" i="1"/>
  <c r="D15" i="1"/>
  <c r="D34" i="1"/>
  <c r="D26" i="1"/>
  <c r="D20" i="1"/>
  <c r="D32" i="1"/>
  <c r="D14" i="1"/>
  <c r="D40" i="1"/>
  <c r="D38" i="1"/>
  <c r="D49" i="1"/>
  <c r="D43" i="1"/>
  <c r="D25" i="1"/>
  <c r="D29" i="1"/>
  <c r="D19" i="1"/>
  <c r="D13" i="1"/>
  <c r="D48" i="1"/>
  <c r="D24" i="1"/>
  <c r="D22" i="1"/>
</calcChain>
</file>

<file path=xl/sharedStrings.xml><?xml version="1.0" encoding="utf-8"?>
<sst xmlns="http://schemas.openxmlformats.org/spreadsheetml/2006/main" count="177" uniqueCount="155">
  <si>
    <t>FINANCIJSKI PLAN 2025.-2027.</t>
  </si>
  <si>
    <t>Financijski plan se sastoji od:</t>
  </si>
  <si>
    <t>1. plana prihoda</t>
  </si>
  <si>
    <t>2. plana rashoda</t>
  </si>
  <si>
    <t>3. procjene poslovnog rezultata</t>
  </si>
  <si>
    <t>4. plana investicija</t>
  </si>
  <si>
    <t>1. PLAN PRIHODA 2025.-2027.</t>
  </si>
  <si>
    <t>Red. br.</t>
  </si>
  <si>
    <t>Prihodi</t>
  </si>
  <si>
    <t>Plan 2025.</t>
  </si>
  <si>
    <t>Udio 2025.</t>
  </si>
  <si>
    <t>Plan 2026.</t>
  </si>
  <si>
    <t>Plan 2027.</t>
  </si>
  <si>
    <t>1.</t>
  </si>
  <si>
    <t>Prihodi od gospodarenja otpadom</t>
  </si>
  <si>
    <t>1.1.</t>
  </si>
  <si>
    <t>Prihod od fiksne naknade prikupljanja MKO</t>
  </si>
  <si>
    <t>1.2.</t>
  </si>
  <si>
    <t>Prihod od pražnjenje posuda MKO</t>
  </si>
  <si>
    <t>1.3.</t>
  </si>
  <si>
    <t>Priihod od usluga prihvat MKO</t>
  </si>
  <si>
    <t>2.</t>
  </si>
  <si>
    <t>Prihodi od pogrebničke djelatnosti</t>
  </si>
  <si>
    <t>2.1.</t>
  </si>
  <si>
    <t>Prihod od održavanja groblja</t>
  </si>
  <si>
    <t>2.2.</t>
  </si>
  <si>
    <t>Prihod od ukopa i ekshumacija</t>
  </si>
  <si>
    <t>2.3.</t>
  </si>
  <si>
    <t>Prihod od prodaje pogrebne opreme</t>
  </si>
  <si>
    <t>2.4.</t>
  </si>
  <si>
    <t>Prihod od ostalih pogrebnih usluga</t>
  </si>
  <si>
    <t>3.</t>
  </si>
  <si>
    <t>Prihodi od dimnjačarskih usluga</t>
  </si>
  <si>
    <t>4.</t>
  </si>
  <si>
    <t>Prihodi od komunalnih djelatnosti</t>
  </si>
  <si>
    <t>4.1.</t>
  </si>
  <si>
    <t>Prihod od usluga održavanja</t>
  </si>
  <si>
    <t>4.2.</t>
  </si>
  <si>
    <t>Prihod od održavanja plaža</t>
  </si>
  <si>
    <t>4.3.</t>
  </si>
  <si>
    <t>Prihod od održavanja ambulanta</t>
  </si>
  <si>
    <t>4.4.</t>
  </si>
  <si>
    <t>Prihod od održavanja nerazvrstane ceste</t>
  </si>
  <si>
    <t>4.5.</t>
  </si>
  <si>
    <t>Prihod od održavanja javnih površina</t>
  </si>
  <si>
    <t>4.6.</t>
  </si>
  <si>
    <t>Prihod od održavanja zelenih površina</t>
  </si>
  <si>
    <t>4.7.</t>
  </si>
  <si>
    <t>Prihodi od najma tržnice</t>
  </si>
  <si>
    <t>4.8.</t>
  </si>
  <si>
    <t>Prihod od parkirališta</t>
  </si>
  <si>
    <t>5.</t>
  </si>
  <si>
    <t>Prihod od kina</t>
  </si>
  <si>
    <t>6.</t>
  </si>
  <si>
    <t>Prihodi od usluga u nautičkom turizmu</t>
  </si>
  <si>
    <t>6.1.</t>
  </si>
  <si>
    <t>Lučka naknada</t>
  </si>
  <si>
    <t>6.2.</t>
  </si>
  <si>
    <t>Sidrište</t>
  </si>
  <si>
    <t>6.3.</t>
  </si>
  <si>
    <t>Lučka naknada - trajektno pristanište</t>
  </si>
  <si>
    <t>6.4.</t>
  </si>
  <si>
    <t>Lučka pristojba</t>
  </si>
  <si>
    <t>7.</t>
  </si>
  <si>
    <t>Prihodi od koncesija</t>
  </si>
  <si>
    <t>7.1.</t>
  </si>
  <si>
    <t>Prihod od zelene špilje - sezona</t>
  </si>
  <si>
    <t>7.2.</t>
  </si>
  <si>
    <t>Prihod od zelene špilje - predsezona</t>
  </si>
  <si>
    <t>7.3.</t>
  </si>
  <si>
    <t>Prihod od zelene špilje - VIP tura predsezona</t>
  </si>
  <si>
    <t>7.4.</t>
  </si>
  <si>
    <t>Prihod od zelene špilje - VIP tura sezona</t>
  </si>
  <si>
    <t>7.5.</t>
  </si>
  <si>
    <t>Prihod od naplate sidrišta Rukavac-Budihovac-Ravnik</t>
  </si>
  <si>
    <t>7.6.</t>
  </si>
  <si>
    <t>Prihod od naplate sidrišta Stončica</t>
  </si>
  <si>
    <t>8.</t>
  </si>
  <si>
    <t>Prihodi od sportske dvorane</t>
  </si>
  <si>
    <t>9.</t>
  </si>
  <si>
    <t>Prihod od prodaje trgovačke robe</t>
  </si>
  <si>
    <t>10.</t>
  </si>
  <si>
    <t>Financijski prihodi</t>
  </si>
  <si>
    <t>11.</t>
  </si>
  <si>
    <t>Ostali poslovni prihodi</t>
  </si>
  <si>
    <t>12.</t>
  </si>
  <si>
    <t>Odgođeni prihodi</t>
  </si>
  <si>
    <t>UKUPNI PRIHODI</t>
  </si>
  <si>
    <t>2. PLAN RASHODA 2025.-2027.</t>
  </si>
  <si>
    <t>Rashodi</t>
  </si>
  <si>
    <t>Materijalni troškovi</t>
  </si>
  <si>
    <t>Troškovi sirovina i materijala</t>
  </si>
  <si>
    <t>Materijalni troškovi administracije, uprave i prodaje</t>
  </si>
  <si>
    <t>Rezervni dijelovi i materijal za održavanje</t>
  </si>
  <si>
    <t>1.4.</t>
  </si>
  <si>
    <t>Potrošena energija u proizvodnji dobara i usluga</t>
  </si>
  <si>
    <t>Troškovi usluga</t>
  </si>
  <si>
    <t>Troškovi telefona, prijevoza, poštanski troškovi</t>
  </si>
  <si>
    <t>Troškovi vanjskih usluga (grafičke usluge)</t>
  </si>
  <si>
    <t>Usluge održavanja i zaštite (servisne usluge)</t>
  </si>
  <si>
    <t>Usluge registracije prijev.sred. i troškovi koncesija</t>
  </si>
  <si>
    <t>2.5.</t>
  </si>
  <si>
    <t>Usluge zakupa</t>
  </si>
  <si>
    <t>2.6.</t>
  </si>
  <si>
    <t>Usluge promidžbe</t>
  </si>
  <si>
    <t>2.7.</t>
  </si>
  <si>
    <t>Intelektualne i osobne usluge</t>
  </si>
  <si>
    <t>2.8.</t>
  </si>
  <si>
    <t>Troškovi komunalnih usluga</t>
  </si>
  <si>
    <t>2.9.</t>
  </si>
  <si>
    <t>Usluge reprezentacije - ugošćivanja</t>
  </si>
  <si>
    <t>2.10.</t>
  </si>
  <si>
    <t>Troškovi ostalih vanjskih usluga (student servisa)</t>
  </si>
  <si>
    <t>Troškovi osoblja</t>
  </si>
  <si>
    <t>3.1.</t>
  </si>
  <si>
    <t>Neto plaće i naknade</t>
  </si>
  <si>
    <t>3.2.</t>
  </si>
  <si>
    <t>Troškovi poreza</t>
  </si>
  <si>
    <t>3.3.</t>
  </si>
  <si>
    <t>Doprinosi iz plaća</t>
  </si>
  <si>
    <t>3.4.</t>
  </si>
  <si>
    <t>Doprinosi na plaće</t>
  </si>
  <si>
    <t>Amortizacija</t>
  </si>
  <si>
    <t>Ostali troškovi poslovanja</t>
  </si>
  <si>
    <t>5.1.</t>
  </si>
  <si>
    <t>Dnevnice za službena putovanja i putni troškovi</t>
  </si>
  <si>
    <t>5.2.</t>
  </si>
  <si>
    <t>Nadoknade troškova, dodatci (prijevoz, prehrana)</t>
  </si>
  <si>
    <t>5.3.</t>
  </si>
  <si>
    <t>Otpremnine, darovi, nagrade, potpore</t>
  </si>
  <si>
    <t>5.4.</t>
  </si>
  <si>
    <t>Premije osiguranja</t>
  </si>
  <si>
    <t>5.5.</t>
  </si>
  <si>
    <t>Bankovne usluge i troškovi platnog prometa</t>
  </si>
  <si>
    <t>5.6.</t>
  </si>
  <si>
    <t>Članarine</t>
  </si>
  <si>
    <t>5.7.</t>
  </si>
  <si>
    <t>Troškovi prava korištenja</t>
  </si>
  <si>
    <t>5.8.</t>
  </si>
  <si>
    <t>Financijski i ostali rashodi</t>
  </si>
  <si>
    <t>UKUPNI RASHODI</t>
  </si>
  <si>
    <t>3. PROCJENA POSLOVNOG REZULTATA 2025.-2027.</t>
  </si>
  <si>
    <t>Procjena poslovnog rezultata</t>
  </si>
  <si>
    <t>PLANIRANI PRIHODI</t>
  </si>
  <si>
    <t>PLANIRANI RASHODI</t>
  </si>
  <si>
    <t>PLANIRANI BRUTO DOBITAK/GUBITAK</t>
  </si>
  <si>
    <t>4. PLAN INVESTICIJA 2025.</t>
  </si>
  <si>
    <t>Red. Br.</t>
  </si>
  <si>
    <t>Investicija</t>
  </si>
  <si>
    <t>Planirana vrijednost nabave</t>
  </si>
  <si>
    <t>Adaptacija i unapređenje prometa/parkinga</t>
  </si>
  <si>
    <t>Gradska tržnica Vis</t>
  </si>
  <si>
    <t>*184.518,20</t>
  </si>
  <si>
    <t xml:space="preserve">*ukupna investicija 927.906,95 + procjena 150.000,00 </t>
  </si>
  <si>
    <t>(kredit 893.388,75)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</si>
</sst>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"/>
    </font>
    <font>
      <i/>
      <sz val="11"/>
      <name val="Arial Narrow"/>
      <family val="2"/>
      <charset val="238"/>
    </font>
    <font>
      <sz val="12"/>
      <name val="Arial"/>
      <family val="2"/>
    </font>
    <font>
      <sz val="11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sz val="11"/>
      <name val="Arial"/>
      <family val="2"/>
    </font>
    <font>
      <u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/>
    </xf>
    <xf numFmtId="10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" fontId="6" fillId="0" borderId="1" xfId="0" applyNumberFormat="1" applyFont="1" applyBorder="1" applyAlignment="1">
      <alignment horizontal="right" vertical="center"/>
    </xf>
    <xf numFmtId="10" fontId="6" fillId="0" borderId="1" xfId="1" applyNumberFormat="1" applyFont="1" applyBorder="1" applyAlignment="1">
      <alignment horizontal="right" vertical="center"/>
    </xf>
    <xf numFmtId="0" fontId="3" fillId="0" borderId="1" xfId="0" applyFont="1" applyBorder="1"/>
    <xf numFmtId="4" fontId="4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7" fillId="0" borderId="0" xfId="0" applyFont="1"/>
    <xf numFmtId="4" fontId="3" fillId="0" borderId="1" xfId="0" applyNumberFormat="1" applyFont="1" applyBorder="1"/>
    <xf numFmtId="10" fontId="4" fillId="0" borderId="1" xfId="1" applyNumberFormat="1" applyFont="1" applyBorder="1"/>
    <xf numFmtId="4" fontId="4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10" fontId="6" fillId="0" borderId="1" xfId="1" applyNumberFormat="1" applyFont="1" applyBorder="1"/>
    <xf numFmtId="4" fontId="6" fillId="0" borderId="1" xfId="0" applyNumberFormat="1" applyFont="1" applyBorder="1"/>
    <xf numFmtId="16" fontId="2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1" fillId="0" borderId="0" xfId="0" applyFont="1"/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E791-4D8C-4533-A09A-B7184FA30F1B}">
  <dimension ref="A1:F103"/>
  <sheetViews>
    <sheetView tabSelected="1" view="pageLayout" topLeftCell="A85" zoomScaleNormal="100" workbookViewId="0">
      <selection activeCell="C100" sqref="C100"/>
    </sheetView>
  </sheetViews>
  <sheetFormatPr defaultRowHeight="12.75" x14ac:dyDescent="0.2"/>
  <cols>
    <col min="1" max="1" width="9.28515625" bestFit="1" customWidth="1"/>
    <col min="2" max="2" width="47.5703125" customWidth="1"/>
    <col min="3" max="3" width="14.7109375" bestFit="1" customWidth="1"/>
    <col min="4" max="4" width="10.42578125" bestFit="1" customWidth="1"/>
    <col min="5" max="6" width="14.7109375" bestFit="1" customWidth="1"/>
    <col min="257" max="257" width="9.28515625" bestFit="1" customWidth="1"/>
    <col min="258" max="258" width="47.5703125" customWidth="1"/>
    <col min="259" max="259" width="14.7109375" bestFit="1" customWidth="1"/>
    <col min="260" max="260" width="10.42578125" bestFit="1" customWidth="1"/>
    <col min="261" max="262" width="14.7109375" bestFit="1" customWidth="1"/>
    <col min="513" max="513" width="9.28515625" bestFit="1" customWidth="1"/>
    <col min="514" max="514" width="47.5703125" customWidth="1"/>
    <col min="515" max="515" width="14.7109375" bestFit="1" customWidth="1"/>
    <col min="516" max="516" width="10.42578125" bestFit="1" customWidth="1"/>
    <col min="517" max="518" width="14.7109375" bestFit="1" customWidth="1"/>
    <col min="769" max="769" width="9.28515625" bestFit="1" customWidth="1"/>
    <col min="770" max="770" width="47.5703125" customWidth="1"/>
    <col min="771" max="771" width="14.7109375" bestFit="1" customWidth="1"/>
    <col min="772" max="772" width="10.42578125" bestFit="1" customWidth="1"/>
    <col min="773" max="774" width="14.7109375" bestFit="1" customWidth="1"/>
    <col min="1025" max="1025" width="9.28515625" bestFit="1" customWidth="1"/>
    <col min="1026" max="1026" width="47.5703125" customWidth="1"/>
    <col min="1027" max="1027" width="14.7109375" bestFit="1" customWidth="1"/>
    <col min="1028" max="1028" width="10.42578125" bestFit="1" customWidth="1"/>
    <col min="1029" max="1030" width="14.7109375" bestFit="1" customWidth="1"/>
    <col min="1281" max="1281" width="9.28515625" bestFit="1" customWidth="1"/>
    <col min="1282" max="1282" width="47.5703125" customWidth="1"/>
    <col min="1283" max="1283" width="14.7109375" bestFit="1" customWidth="1"/>
    <col min="1284" max="1284" width="10.42578125" bestFit="1" customWidth="1"/>
    <col min="1285" max="1286" width="14.7109375" bestFit="1" customWidth="1"/>
    <col min="1537" max="1537" width="9.28515625" bestFit="1" customWidth="1"/>
    <col min="1538" max="1538" width="47.5703125" customWidth="1"/>
    <col min="1539" max="1539" width="14.7109375" bestFit="1" customWidth="1"/>
    <col min="1540" max="1540" width="10.42578125" bestFit="1" customWidth="1"/>
    <col min="1541" max="1542" width="14.7109375" bestFit="1" customWidth="1"/>
    <col min="1793" max="1793" width="9.28515625" bestFit="1" customWidth="1"/>
    <col min="1794" max="1794" width="47.5703125" customWidth="1"/>
    <col min="1795" max="1795" width="14.7109375" bestFit="1" customWidth="1"/>
    <col min="1796" max="1796" width="10.42578125" bestFit="1" customWidth="1"/>
    <col min="1797" max="1798" width="14.7109375" bestFit="1" customWidth="1"/>
    <col min="2049" max="2049" width="9.28515625" bestFit="1" customWidth="1"/>
    <col min="2050" max="2050" width="47.5703125" customWidth="1"/>
    <col min="2051" max="2051" width="14.7109375" bestFit="1" customWidth="1"/>
    <col min="2052" max="2052" width="10.42578125" bestFit="1" customWidth="1"/>
    <col min="2053" max="2054" width="14.7109375" bestFit="1" customWidth="1"/>
    <col min="2305" max="2305" width="9.28515625" bestFit="1" customWidth="1"/>
    <col min="2306" max="2306" width="47.5703125" customWidth="1"/>
    <col min="2307" max="2307" width="14.7109375" bestFit="1" customWidth="1"/>
    <col min="2308" max="2308" width="10.42578125" bestFit="1" customWidth="1"/>
    <col min="2309" max="2310" width="14.7109375" bestFit="1" customWidth="1"/>
    <col min="2561" max="2561" width="9.28515625" bestFit="1" customWidth="1"/>
    <col min="2562" max="2562" width="47.5703125" customWidth="1"/>
    <col min="2563" max="2563" width="14.7109375" bestFit="1" customWidth="1"/>
    <col min="2564" max="2564" width="10.42578125" bestFit="1" customWidth="1"/>
    <col min="2565" max="2566" width="14.7109375" bestFit="1" customWidth="1"/>
    <col min="2817" max="2817" width="9.28515625" bestFit="1" customWidth="1"/>
    <col min="2818" max="2818" width="47.5703125" customWidth="1"/>
    <col min="2819" max="2819" width="14.7109375" bestFit="1" customWidth="1"/>
    <col min="2820" max="2820" width="10.42578125" bestFit="1" customWidth="1"/>
    <col min="2821" max="2822" width="14.7109375" bestFit="1" customWidth="1"/>
    <col min="3073" max="3073" width="9.28515625" bestFit="1" customWidth="1"/>
    <col min="3074" max="3074" width="47.5703125" customWidth="1"/>
    <col min="3075" max="3075" width="14.7109375" bestFit="1" customWidth="1"/>
    <col min="3076" max="3076" width="10.42578125" bestFit="1" customWidth="1"/>
    <col min="3077" max="3078" width="14.7109375" bestFit="1" customWidth="1"/>
    <col min="3329" max="3329" width="9.28515625" bestFit="1" customWidth="1"/>
    <col min="3330" max="3330" width="47.5703125" customWidth="1"/>
    <col min="3331" max="3331" width="14.7109375" bestFit="1" customWidth="1"/>
    <col min="3332" max="3332" width="10.42578125" bestFit="1" customWidth="1"/>
    <col min="3333" max="3334" width="14.7109375" bestFit="1" customWidth="1"/>
    <col min="3585" max="3585" width="9.28515625" bestFit="1" customWidth="1"/>
    <col min="3586" max="3586" width="47.5703125" customWidth="1"/>
    <col min="3587" max="3587" width="14.7109375" bestFit="1" customWidth="1"/>
    <col min="3588" max="3588" width="10.42578125" bestFit="1" customWidth="1"/>
    <col min="3589" max="3590" width="14.7109375" bestFit="1" customWidth="1"/>
    <col min="3841" max="3841" width="9.28515625" bestFit="1" customWidth="1"/>
    <col min="3842" max="3842" width="47.5703125" customWidth="1"/>
    <col min="3843" max="3843" width="14.7109375" bestFit="1" customWidth="1"/>
    <col min="3844" max="3844" width="10.42578125" bestFit="1" customWidth="1"/>
    <col min="3845" max="3846" width="14.7109375" bestFit="1" customWidth="1"/>
    <col min="4097" max="4097" width="9.28515625" bestFit="1" customWidth="1"/>
    <col min="4098" max="4098" width="47.5703125" customWidth="1"/>
    <col min="4099" max="4099" width="14.7109375" bestFit="1" customWidth="1"/>
    <col min="4100" max="4100" width="10.42578125" bestFit="1" customWidth="1"/>
    <col min="4101" max="4102" width="14.7109375" bestFit="1" customWidth="1"/>
    <col min="4353" max="4353" width="9.28515625" bestFit="1" customWidth="1"/>
    <col min="4354" max="4354" width="47.5703125" customWidth="1"/>
    <col min="4355" max="4355" width="14.7109375" bestFit="1" customWidth="1"/>
    <col min="4356" max="4356" width="10.42578125" bestFit="1" customWidth="1"/>
    <col min="4357" max="4358" width="14.7109375" bestFit="1" customWidth="1"/>
    <col min="4609" max="4609" width="9.28515625" bestFit="1" customWidth="1"/>
    <col min="4610" max="4610" width="47.5703125" customWidth="1"/>
    <col min="4611" max="4611" width="14.7109375" bestFit="1" customWidth="1"/>
    <col min="4612" max="4612" width="10.42578125" bestFit="1" customWidth="1"/>
    <col min="4613" max="4614" width="14.7109375" bestFit="1" customWidth="1"/>
    <col min="4865" max="4865" width="9.28515625" bestFit="1" customWidth="1"/>
    <col min="4866" max="4866" width="47.5703125" customWidth="1"/>
    <col min="4867" max="4867" width="14.7109375" bestFit="1" customWidth="1"/>
    <col min="4868" max="4868" width="10.42578125" bestFit="1" customWidth="1"/>
    <col min="4869" max="4870" width="14.7109375" bestFit="1" customWidth="1"/>
    <col min="5121" max="5121" width="9.28515625" bestFit="1" customWidth="1"/>
    <col min="5122" max="5122" width="47.5703125" customWidth="1"/>
    <col min="5123" max="5123" width="14.7109375" bestFit="1" customWidth="1"/>
    <col min="5124" max="5124" width="10.42578125" bestFit="1" customWidth="1"/>
    <col min="5125" max="5126" width="14.7109375" bestFit="1" customWidth="1"/>
    <col min="5377" max="5377" width="9.28515625" bestFit="1" customWidth="1"/>
    <col min="5378" max="5378" width="47.5703125" customWidth="1"/>
    <col min="5379" max="5379" width="14.7109375" bestFit="1" customWidth="1"/>
    <col min="5380" max="5380" width="10.42578125" bestFit="1" customWidth="1"/>
    <col min="5381" max="5382" width="14.7109375" bestFit="1" customWidth="1"/>
    <col min="5633" max="5633" width="9.28515625" bestFit="1" customWidth="1"/>
    <col min="5634" max="5634" width="47.5703125" customWidth="1"/>
    <col min="5635" max="5635" width="14.7109375" bestFit="1" customWidth="1"/>
    <col min="5636" max="5636" width="10.42578125" bestFit="1" customWidth="1"/>
    <col min="5637" max="5638" width="14.7109375" bestFit="1" customWidth="1"/>
    <col min="5889" max="5889" width="9.28515625" bestFit="1" customWidth="1"/>
    <col min="5890" max="5890" width="47.5703125" customWidth="1"/>
    <col min="5891" max="5891" width="14.7109375" bestFit="1" customWidth="1"/>
    <col min="5892" max="5892" width="10.42578125" bestFit="1" customWidth="1"/>
    <col min="5893" max="5894" width="14.7109375" bestFit="1" customWidth="1"/>
    <col min="6145" max="6145" width="9.28515625" bestFit="1" customWidth="1"/>
    <col min="6146" max="6146" width="47.5703125" customWidth="1"/>
    <col min="6147" max="6147" width="14.7109375" bestFit="1" customWidth="1"/>
    <col min="6148" max="6148" width="10.42578125" bestFit="1" customWidth="1"/>
    <col min="6149" max="6150" width="14.7109375" bestFit="1" customWidth="1"/>
    <col min="6401" max="6401" width="9.28515625" bestFit="1" customWidth="1"/>
    <col min="6402" max="6402" width="47.5703125" customWidth="1"/>
    <col min="6403" max="6403" width="14.7109375" bestFit="1" customWidth="1"/>
    <col min="6404" max="6404" width="10.42578125" bestFit="1" customWidth="1"/>
    <col min="6405" max="6406" width="14.7109375" bestFit="1" customWidth="1"/>
    <col min="6657" max="6657" width="9.28515625" bestFit="1" customWidth="1"/>
    <col min="6658" max="6658" width="47.5703125" customWidth="1"/>
    <col min="6659" max="6659" width="14.7109375" bestFit="1" customWidth="1"/>
    <col min="6660" max="6660" width="10.42578125" bestFit="1" customWidth="1"/>
    <col min="6661" max="6662" width="14.7109375" bestFit="1" customWidth="1"/>
    <col min="6913" max="6913" width="9.28515625" bestFit="1" customWidth="1"/>
    <col min="6914" max="6914" width="47.5703125" customWidth="1"/>
    <col min="6915" max="6915" width="14.7109375" bestFit="1" customWidth="1"/>
    <col min="6916" max="6916" width="10.42578125" bestFit="1" customWidth="1"/>
    <col min="6917" max="6918" width="14.7109375" bestFit="1" customWidth="1"/>
    <col min="7169" max="7169" width="9.28515625" bestFit="1" customWidth="1"/>
    <col min="7170" max="7170" width="47.5703125" customWidth="1"/>
    <col min="7171" max="7171" width="14.7109375" bestFit="1" customWidth="1"/>
    <col min="7172" max="7172" width="10.42578125" bestFit="1" customWidth="1"/>
    <col min="7173" max="7174" width="14.7109375" bestFit="1" customWidth="1"/>
    <col min="7425" max="7425" width="9.28515625" bestFit="1" customWidth="1"/>
    <col min="7426" max="7426" width="47.5703125" customWidth="1"/>
    <col min="7427" max="7427" width="14.7109375" bestFit="1" customWidth="1"/>
    <col min="7428" max="7428" width="10.42578125" bestFit="1" customWidth="1"/>
    <col min="7429" max="7430" width="14.7109375" bestFit="1" customWidth="1"/>
    <col min="7681" max="7681" width="9.28515625" bestFit="1" customWidth="1"/>
    <col min="7682" max="7682" width="47.5703125" customWidth="1"/>
    <col min="7683" max="7683" width="14.7109375" bestFit="1" customWidth="1"/>
    <col min="7684" max="7684" width="10.42578125" bestFit="1" customWidth="1"/>
    <col min="7685" max="7686" width="14.7109375" bestFit="1" customWidth="1"/>
    <col min="7937" max="7937" width="9.28515625" bestFit="1" customWidth="1"/>
    <col min="7938" max="7938" width="47.5703125" customWidth="1"/>
    <col min="7939" max="7939" width="14.7109375" bestFit="1" customWidth="1"/>
    <col min="7940" max="7940" width="10.42578125" bestFit="1" customWidth="1"/>
    <col min="7941" max="7942" width="14.7109375" bestFit="1" customWidth="1"/>
    <col min="8193" max="8193" width="9.28515625" bestFit="1" customWidth="1"/>
    <col min="8194" max="8194" width="47.5703125" customWidth="1"/>
    <col min="8195" max="8195" width="14.7109375" bestFit="1" customWidth="1"/>
    <col min="8196" max="8196" width="10.42578125" bestFit="1" customWidth="1"/>
    <col min="8197" max="8198" width="14.7109375" bestFit="1" customWidth="1"/>
    <col min="8449" max="8449" width="9.28515625" bestFit="1" customWidth="1"/>
    <col min="8450" max="8450" width="47.5703125" customWidth="1"/>
    <col min="8451" max="8451" width="14.7109375" bestFit="1" customWidth="1"/>
    <col min="8452" max="8452" width="10.42578125" bestFit="1" customWidth="1"/>
    <col min="8453" max="8454" width="14.7109375" bestFit="1" customWidth="1"/>
    <col min="8705" max="8705" width="9.28515625" bestFit="1" customWidth="1"/>
    <col min="8706" max="8706" width="47.5703125" customWidth="1"/>
    <col min="8707" max="8707" width="14.7109375" bestFit="1" customWidth="1"/>
    <col min="8708" max="8708" width="10.42578125" bestFit="1" customWidth="1"/>
    <col min="8709" max="8710" width="14.7109375" bestFit="1" customWidth="1"/>
    <col min="8961" max="8961" width="9.28515625" bestFit="1" customWidth="1"/>
    <col min="8962" max="8962" width="47.5703125" customWidth="1"/>
    <col min="8963" max="8963" width="14.7109375" bestFit="1" customWidth="1"/>
    <col min="8964" max="8964" width="10.42578125" bestFit="1" customWidth="1"/>
    <col min="8965" max="8966" width="14.7109375" bestFit="1" customWidth="1"/>
    <col min="9217" max="9217" width="9.28515625" bestFit="1" customWidth="1"/>
    <col min="9218" max="9218" width="47.5703125" customWidth="1"/>
    <col min="9219" max="9219" width="14.7109375" bestFit="1" customWidth="1"/>
    <col min="9220" max="9220" width="10.42578125" bestFit="1" customWidth="1"/>
    <col min="9221" max="9222" width="14.7109375" bestFit="1" customWidth="1"/>
    <col min="9473" max="9473" width="9.28515625" bestFit="1" customWidth="1"/>
    <col min="9474" max="9474" width="47.5703125" customWidth="1"/>
    <col min="9475" max="9475" width="14.7109375" bestFit="1" customWidth="1"/>
    <col min="9476" max="9476" width="10.42578125" bestFit="1" customWidth="1"/>
    <col min="9477" max="9478" width="14.7109375" bestFit="1" customWidth="1"/>
    <col min="9729" max="9729" width="9.28515625" bestFit="1" customWidth="1"/>
    <col min="9730" max="9730" width="47.5703125" customWidth="1"/>
    <col min="9731" max="9731" width="14.7109375" bestFit="1" customWidth="1"/>
    <col min="9732" max="9732" width="10.42578125" bestFit="1" customWidth="1"/>
    <col min="9733" max="9734" width="14.7109375" bestFit="1" customWidth="1"/>
    <col min="9985" max="9985" width="9.28515625" bestFit="1" customWidth="1"/>
    <col min="9986" max="9986" width="47.5703125" customWidth="1"/>
    <col min="9987" max="9987" width="14.7109375" bestFit="1" customWidth="1"/>
    <col min="9988" max="9988" width="10.42578125" bestFit="1" customWidth="1"/>
    <col min="9989" max="9990" width="14.7109375" bestFit="1" customWidth="1"/>
    <col min="10241" max="10241" width="9.28515625" bestFit="1" customWidth="1"/>
    <col min="10242" max="10242" width="47.5703125" customWidth="1"/>
    <col min="10243" max="10243" width="14.7109375" bestFit="1" customWidth="1"/>
    <col min="10244" max="10244" width="10.42578125" bestFit="1" customWidth="1"/>
    <col min="10245" max="10246" width="14.7109375" bestFit="1" customWidth="1"/>
    <col min="10497" max="10497" width="9.28515625" bestFit="1" customWidth="1"/>
    <col min="10498" max="10498" width="47.5703125" customWidth="1"/>
    <col min="10499" max="10499" width="14.7109375" bestFit="1" customWidth="1"/>
    <col min="10500" max="10500" width="10.42578125" bestFit="1" customWidth="1"/>
    <col min="10501" max="10502" width="14.7109375" bestFit="1" customWidth="1"/>
    <col min="10753" max="10753" width="9.28515625" bestFit="1" customWidth="1"/>
    <col min="10754" max="10754" width="47.5703125" customWidth="1"/>
    <col min="10755" max="10755" width="14.7109375" bestFit="1" customWidth="1"/>
    <col min="10756" max="10756" width="10.42578125" bestFit="1" customWidth="1"/>
    <col min="10757" max="10758" width="14.7109375" bestFit="1" customWidth="1"/>
    <col min="11009" max="11009" width="9.28515625" bestFit="1" customWidth="1"/>
    <col min="11010" max="11010" width="47.5703125" customWidth="1"/>
    <col min="11011" max="11011" width="14.7109375" bestFit="1" customWidth="1"/>
    <col min="11012" max="11012" width="10.42578125" bestFit="1" customWidth="1"/>
    <col min="11013" max="11014" width="14.7109375" bestFit="1" customWidth="1"/>
    <col min="11265" max="11265" width="9.28515625" bestFit="1" customWidth="1"/>
    <col min="11266" max="11266" width="47.5703125" customWidth="1"/>
    <col min="11267" max="11267" width="14.7109375" bestFit="1" customWidth="1"/>
    <col min="11268" max="11268" width="10.42578125" bestFit="1" customWidth="1"/>
    <col min="11269" max="11270" width="14.7109375" bestFit="1" customWidth="1"/>
    <col min="11521" max="11521" width="9.28515625" bestFit="1" customWidth="1"/>
    <col min="11522" max="11522" width="47.5703125" customWidth="1"/>
    <col min="11523" max="11523" width="14.7109375" bestFit="1" customWidth="1"/>
    <col min="11524" max="11524" width="10.42578125" bestFit="1" customWidth="1"/>
    <col min="11525" max="11526" width="14.7109375" bestFit="1" customWidth="1"/>
    <col min="11777" max="11777" width="9.28515625" bestFit="1" customWidth="1"/>
    <col min="11778" max="11778" width="47.5703125" customWidth="1"/>
    <col min="11779" max="11779" width="14.7109375" bestFit="1" customWidth="1"/>
    <col min="11780" max="11780" width="10.42578125" bestFit="1" customWidth="1"/>
    <col min="11781" max="11782" width="14.7109375" bestFit="1" customWidth="1"/>
    <col min="12033" max="12033" width="9.28515625" bestFit="1" customWidth="1"/>
    <col min="12034" max="12034" width="47.5703125" customWidth="1"/>
    <col min="12035" max="12035" width="14.7109375" bestFit="1" customWidth="1"/>
    <col min="12036" max="12036" width="10.42578125" bestFit="1" customWidth="1"/>
    <col min="12037" max="12038" width="14.7109375" bestFit="1" customWidth="1"/>
    <col min="12289" max="12289" width="9.28515625" bestFit="1" customWidth="1"/>
    <col min="12290" max="12290" width="47.5703125" customWidth="1"/>
    <col min="12291" max="12291" width="14.7109375" bestFit="1" customWidth="1"/>
    <col min="12292" max="12292" width="10.42578125" bestFit="1" customWidth="1"/>
    <col min="12293" max="12294" width="14.7109375" bestFit="1" customWidth="1"/>
    <col min="12545" max="12545" width="9.28515625" bestFit="1" customWidth="1"/>
    <col min="12546" max="12546" width="47.5703125" customWidth="1"/>
    <col min="12547" max="12547" width="14.7109375" bestFit="1" customWidth="1"/>
    <col min="12548" max="12548" width="10.42578125" bestFit="1" customWidth="1"/>
    <col min="12549" max="12550" width="14.7109375" bestFit="1" customWidth="1"/>
    <col min="12801" max="12801" width="9.28515625" bestFit="1" customWidth="1"/>
    <col min="12802" max="12802" width="47.5703125" customWidth="1"/>
    <col min="12803" max="12803" width="14.7109375" bestFit="1" customWidth="1"/>
    <col min="12804" max="12804" width="10.42578125" bestFit="1" customWidth="1"/>
    <col min="12805" max="12806" width="14.7109375" bestFit="1" customWidth="1"/>
    <col min="13057" max="13057" width="9.28515625" bestFit="1" customWidth="1"/>
    <col min="13058" max="13058" width="47.5703125" customWidth="1"/>
    <col min="13059" max="13059" width="14.7109375" bestFit="1" customWidth="1"/>
    <col min="13060" max="13060" width="10.42578125" bestFit="1" customWidth="1"/>
    <col min="13061" max="13062" width="14.7109375" bestFit="1" customWidth="1"/>
    <col min="13313" max="13313" width="9.28515625" bestFit="1" customWidth="1"/>
    <col min="13314" max="13314" width="47.5703125" customWidth="1"/>
    <col min="13315" max="13315" width="14.7109375" bestFit="1" customWidth="1"/>
    <col min="13316" max="13316" width="10.42578125" bestFit="1" customWidth="1"/>
    <col min="13317" max="13318" width="14.7109375" bestFit="1" customWidth="1"/>
    <col min="13569" max="13569" width="9.28515625" bestFit="1" customWidth="1"/>
    <col min="13570" max="13570" width="47.5703125" customWidth="1"/>
    <col min="13571" max="13571" width="14.7109375" bestFit="1" customWidth="1"/>
    <col min="13572" max="13572" width="10.42578125" bestFit="1" customWidth="1"/>
    <col min="13573" max="13574" width="14.7109375" bestFit="1" customWidth="1"/>
    <col min="13825" max="13825" width="9.28515625" bestFit="1" customWidth="1"/>
    <col min="13826" max="13826" width="47.5703125" customWidth="1"/>
    <col min="13827" max="13827" width="14.7109375" bestFit="1" customWidth="1"/>
    <col min="13828" max="13828" width="10.42578125" bestFit="1" customWidth="1"/>
    <col min="13829" max="13830" width="14.7109375" bestFit="1" customWidth="1"/>
    <col min="14081" max="14081" width="9.28515625" bestFit="1" customWidth="1"/>
    <col min="14082" max="14082" width="47.5703125" customWidth="1"/>
    <col min="14083" max="14083" width="14.7109375" bestFit="1" customWidth="1"/>
    <col min="14084" max="14084" width="10.42578125" bestFit="1" customWidth="1"/>
    <col min="14085" max="14086" width="14.7109375" bestFit="1" customWidth="1"/>
    <col min="14337" max="14337" width="9.28515625" bestFit="1" customWidth="1"/>
    <col min="14338" max="14338" width="47.5703125" customWidth="1"/>
    <col min="14339" max="14339" width="14.7109375" bestFit="1" customWidth="1"/>
    <col min="14340" max="14340" width="10.42578125" bestFit="1" customWidth="1"/>
    <col min="14341" max="14342" width="14.7109375" bestFit="1" customWidth="1"/>
    <col min="14593" max="14593" width="9.28515625" bestFit="1" customWidth="1"/>
    <col min="14594" max="14594" width="47.5703125" customWidth="1"/>
    <col min="14595" max="14595" width="14.7109375" bestFit="1" customWidth="1"/>
    <col min="14596" max="14596" width="10.42578125" bestFit="1" customWidth="1"/>
    <col min="14597" max="14598" width="14.7109375" bestFit="1" customWidth="1"/>
    <col min="14849" max="14849" width="9.28515625" bestFit="1" customWidth="1"/>
    <col min="14850" max="14850" width="47.5703125" customWidth="1"/>
    <col min="14851" max="14851" width="14.7109375" bestFit="1" customWidth="1"/>
    <col min="14852" max="14852" width="10.42578125" bestFit="1" customWidth="1"/>
    <col min="14853" max="14854" width="14.7109375" bestFit="1" customWidth="1"/>
    <col min="15105" max="15105" width="9.28515625" bestFit="1" customWidth="1"/>
    <col min="15106" max="15106" width="47.5703125" customWidth="1"/>
    <col min="15107" max="15107" width="14.7109375" bestFit="1" customWidth="1"/>
    <col min="15108" max="15108" width="10.42578125" bestFit="1" customWidth="1"/>
    <col min="15109" max="15110" width="14.7109375" bestFit="1" customWidth="1"/>
    <col min="15361" max="15361" width="9.28515625" bestFit="1" customWidth="1"/>
    <col min="15362" max="15362" width="47.5703125" customWidth="1"/>
    <col min="15363" max="15363" width="14.7109375" bestFit="1" customWidth="1"/>
    <col min="15364" max="15364" width="10.42578125" bestFit="1" customWidth="1"/>
    <col min="15365" max="15366" width="14.7109375" bestFit="1" customWidth="1"/>
    <col min="15617" max="15617" width="9.28515625" bestFit="1" customWidth="1"/>
    <col min="15618" max="15618" width="47.5703125" customWidth="1"/>
    <col min="15619" max="15619" width="14.7109375" bestFit="1" customWidth="1"/>
    <col min="15620" max="15620" width="10.42578125" bestFit="1" customWidth="1"/>
    <col min="15621" max="15622" width="14.7109375" bestFit="1" customWidth="1"/>
    <col min="15873" max="15873" width="9.28515625" bestFit="1" customWidth="1"/>
    <col min="15874" max="15874" width="47.5703125" customWidth="1"/>
    <col min="15875" max="15875" width="14.7109375" bestFit="1" customWidth="1"/>
    <col min="15876" max="15876" width="10.42578125" bestFit="1" customWidth="1"/>
    <col min="15877" max="15878" width="14.7109375" bestFit="1" customWidth="1"/>
    <col min="16129" max="16129" width="9.28515625" bestFit="1" customWidth="1"/>
    <col min="16130" max="16130" width="47.5703125" customWidth="1"/>
    <col min="16131" max="16131" width="14.7109375" bestFit="1" customWidth="1"/>
    <col min="16132" max="16132" width="10.42578125" bestFit="1" customWidth="1"/>
    <col min="16133" max="16134" width="14.7109375" bestFit="1" customWidth="1"/>
  </cols>
  <sheetData>
    <row r="1" spans="1:6" ht="18.75" x14ac:dyDescent="0.3">
      <c r="A1" s="1" t="s">
        <v>0</v>
      </c>
      <c r="B1" s="2"/>
      <c r="C1" s="2"/>
      <c r="D1" s="2"/>
      <c r="E1" s="2"/>
      <c r="F1" s="2"/>
    </row>
    <row r="2" spans="1:6" ht="16.5" x14ac:dyDescent="0.3">
      <c r="A2" s="2"/>
      <c r="B2" s="2"/>
      <c r="C2" s="2"/>
      <c r="D2" s="2"/>
      <c r="E2" s="2"/>
      <c r="F2" s="2"/>
    </row>
    <row r="3" spans="1:6" ht="16.5" x14ac:dyDescent="0.3">
      <c r="A3" s="2" t="s">
        <v>1</v>
      </c>
      <c r="B3" s="2"/>
      <c r="C3" s="2"/>
      <c r="D3" s="2"/>
      <c r="E3" s="2"/>
      <c r="F3" s="2"/>
    </row>
    <row r="4" spans="1:6" ht="16.5" x14ac:dyDescent="0.3">
      <c r="A4" s="2" t="s">
        <v>2</v>
      </c>
      <c r="B4" s="2"/>
      <c r="C4" s="2"/>
      <c r="D4" s="2"/>
      <c r="E4" s="2"/>
      <c r="F4" s="2"/>
    </row>
    <row r="5" spans="1:6" ht="16.5" x14ac:dyDescent="0.3">
      <c r="A5" s="2" t="s">
        <v>3</v>
      </c>
      <c r="B5" s="2"/>
      <c r="C5" s="2"/>
      <c r="D5" s="2"/>
      <c r="E5" s="2"/>
      <c r="F5" s="2"/>
    </row>
    <row r="6" spans="1:6" ht="16.5" x14ac:dyDescent="0.3">
      <c r="A6" s="2" t="s">
        <v>4</v>
      </c>
      <c r="B6" s="2"/>
      <c r="C6" s="2"/>
      <c r="D6" s="2"/>
      <c r="E6" s="2"/>
      <c r="F6" s="2"/>
    </row>
    <row r="7" spans="1:6" ht="16.5" x14ac:dyDescent="0.3">
      <c r="A7" s="2" t="s">
        <v>5</v>
      </c>
      <c r="B7" s="2"/>
      <c r="C7" s="2"/>
      <c r="D7" s="2"/>
      <c r="E7" s="2"/>
      <c r="F7" s="2"/>
    </row>
    <row r="8" spans="1:6" ht="16.5" x14ac:dyDescent="0.3">
      <c r="A8" s="2"/>
      <c r="B8" s="2"/>
      <c r="C8" s="2"/>
      <c r="D8" s="2"/>
      <c r="E8" s="2"/>
      <c r="F8" s="2"/>
    </row>
    <row r="9" spans="1:6" ht="16.5" x14ac:dyDescent="0.3">
      <c r="A9" s="3" t="s">
        <v>6</v>
      </c>
      <c r="B9" s="2"/>
      <c r="C9" s="2"/>
      <c r="D9" s="2"/>
      <c r="E9" s="2"/>
      <c r="F9" s="2"/>
    </row>
    <row r="10" spans="1:6" ht="16.5" x14ac:dyDescent="0.3">
      <c r="A10" s="2"/>
      <c r="B10" s="2"/>
      <c r="C10" s="2"/>
      <c r="D10" s="2"/>
      <c r="E10" s="2"/>
      <c r="F10" s="2"/>
    </row>
    <row r="11" spans="1:6" ht="16.5" x14ac:dyDescent="0.3">
      <c r="A11" s="4" t="s">
        <v>7</v>
      </c>
      <c r="B11" s="4" t="s">
        <v>8</v>
      </c>
      <c r="C11" s="5" t="s">
        <v>9</v>
      </c>
      <c r="D11" s="5" t="s">
        <v>10</v>
      </c>
      <c r="E11" s="5" t="s">
        <v>11</v>
      </c>
      <c r="F11" s="5" t="s">
        <v>12</v>
      </c>
    </row>
    <row r="12" spans="1:6" ht="16.5" x14ac:dyDescent="0.3">
      <c r="A12" s="6" t="s">
        <v>13</v>
      </c>
      <c r="B12" s="7" t="s">
        <v>14</v>
      </c>
      <c r="C12" s="8">
        <f>C13+C14+C15</f>
        <v>320000</v>
      </c>
      <c r="D12" s="9">
        <f t="shared" ref="D12:D36" si="0">C12/$C$50</f>
        <v>0.13783538148095503</v>
      </c>
      <c r="E12" s="8">
        <f>E13+E14+E15</f>
        <v>320000</v>
      </c>
      <c r="F12" s="8">
        <f>F13+F14+F15</f>
        <v>320000</v>
      </c>
    </row>
    <row r="13" spans="1:6" ht="16.5" x14ac:dyDescent="0.3">
      <c r="A13" s="10" t="s">
        <v>15</v>
      </c>
      <c r="B13" s="11" t="s">
        <v>16</v>
      </c>
      <c r="C13" s="12">
        <v>185000</v>
      </c>
      <c r="D13" s="13">
        <f t="shared" si="0"/>
        <v>7.9686079918677127E-2</v>
      </c>
      <c r="E13" s="12">
        <v>185000</v>
      </c>
      <c r="F13" s="12">
        <f>E13</f>
        <v>185000</v>
      </c>
    </row>
    <row r="14" spans="1:6" ht="16.5" x14ac:dyDescent="0.3">
      <c r="A14" s="10" t="s">
        <v>17</v>
      </c>
      <c r="B14" s="11" t="s">
        <v>18</v>
      </c>
      <c r="C14" s="12">
        <v>95000</v>
      </c>
      <c r="D14" s="13">
        <f t="shared" si="0"/>
        <v>4.0919878877158526E-2</v>
      </c>
      <c r="E14" s="12">
        <v>95000</v>
      </c>
      <c r="F14" s="12">
        <f t="shared" ref="F14:F49" si="1">E14</f>
        <v>95000</v>
      </c>
    </row>
    <row r="15" spans="1:6" ht="16.5" x14ac:dyDescent="0.3">
      <c r="A15" s="10" t="s">
        <v>19</v>
      </c>
      <c r="B15" s="11" t="s">
        <v>20</v>
      </c>
      <c r="C15" s="12">
        <v>40000</v>
      </c>
      <c r="D15" s="13">
        <f t="shared" si="0"/>
        <v>1.7229422685119379E-2</v>
      </c>
      <c r="E15" s="12">
        <v>40000</v>
      </c>
      <c r="F15" s="12">
        <f t="shared" si="1"/>
        <v>40000</v>
      </c>
    </row>
    <row r="16" spans="1:6" ht="16.5" x14ac:dyDescent="0.3">
      <c r="A16" s="6" t="s">
        <v>21</v>
      </c>
      <c r="B16" s="14" t="s">
        <v>22</v>
      </c>
      <c r="C16" s="15">
        <f>C17+C18+C19+C20</f>
        <v>32500</v>
      </c>
      <c r="D16" s="9">
        <f t="shared" si="0"/>
        <v>1.3998905931659495E-2</v>
      </c>
      <c r="E16" s="15">
        <f>E17+E18+E19+E20</f>
        <v>34125</v>
      </c>
      <c r="F16" s="15">
        <f>F17+F18+F19+F20</f>
        <v>34125</v>
      </c>
    </row>
    <row r="17" spans="1:6" ht="16.5" x14ac:dyDescent="0.3">
      <c r="A17" s="10" t="s">
        <v>23</v>
      </c>
      <c r="B17" s="11" t="s">
        <v>24</v>
      </c>
      <c r="C17" s="12">
        <v>15500</v>
      </c>
      <c r="D17" s="13">
        <f t="shared" si="0"/>
        <v>6.6764012904837588E-3</v>
      </c>
      <c r="E17" s="12">
        <f t="shared" ref="E17:E31" si="2">C17*1.05</f>
        <v>16275</v>
      </c>
      <c r="F17" s="12">
        <f t="shared" si="1"/>
        <v>16275</v>
      </c>
    </row>
    <row r="18" spans="1:6" ht="16.5" x14ac:dyDescent="0.3">
      <c r="A18" s="10" t="s">
        <v>25</v>
      </c>
      <c r="B18" s="11" t="s">
        <v>26</v>
      </c>
      <c r="C18" s="12">
        <v>6000</v>
      </c>
      <c r="D18" s="13">
        <f t="shared" si="0"/>
        <v>2.5844134027679069E-3</v>
      </c>
      <c r="E18" s="12">
        <f t="shared" si="2"/>
        <v>6300</v>
      </c>
      <c r="F18" s="12">
        <f t="shared" si="1"/>
        <v>6300</v>
      </c>
    </row>
    <row r="19" spans="1:6" ht="16.5" x14ac:dyDescent="0.3">
      <c r="A19" s="10" t="s">
        <v>27</v>
      </c>
      <c r="B19" s="11" t="s">
        <v>28</v>
      </c>
      <c r="C19" s="12">
        <v>4500</v>
      </c>
      <c r="D19" s="13">
        <f t="shared" si="0"/>
        <v>1.9383100520759301E-3</v>
      </c>
      <c r="E19" s="12">
        <f t="shared" si="2"/>
        <v>4725</v>
      </c>
      <c r="F19" s="12">
        <f t="shared" si="1"/>
        <v>4725</v>
      </c>
    </row>
    <row r="20" spans="1:6" ht="16.5" x14ac:dyDescent="0.3">
      <c r="A20" s="10" t="s">
        <v>29</v>
      </c>
      <c r="B20" s="11" t="s">
        <v>30</v>
      </c>
      <c r="C20" s="12">
        <v>6500</v>
      </c>
      <c r="D20" s="13">
        <f t="shared" si="0"/>
        <v>2.799781186331899E-3</v>
      </c>
      <c r="E20" s="12">
        <f t="shared" si="2"/>
        <v>6825</v>
      </c>
      <c r="F20" s="12">
        <f t="shared" si="1"/>
        <v>6825</v>
      </c>
    </row>
    <row r="21" spans="1:6" ht="16.5" x14ac:dyDescent="0.3">
      <c r="A21" s="6" t="s">
        <v>31</v>
      </c>
      <c r="B21" s="14" t="s">
        <v>32</v>
      </c>
      <c r="C21" s="15">
        <v>1000</v>
      </c>
      <c r="D21" s="9">
        <f t="shared" si="0"/>
        <v>4.3073556712798446E-4</v>
      </c>
      <c r="E21" s="15">
        <f t="shared" si="2"/>
        <v>1050</v>
      </c>
      <c r="F21" s="15">
        <f t="shared" si="1"/>
        <v>1050</v>
      </c>
    </row>
    <row r="22" spans="1:6" ht="16.5" x14ac:dyDescent="0.3">
      <c r="A22" s="6" t="s">
        <v>33</v>
      </c>
      <c r="B22" s="14" t="s">
        <v>34</v>
      </c>
      <c r="C22" s="15">
        <f>C23+C24+C25+C26+C27+C28+C29+C30</f>
        <v>317000</v>
      </c>
      <c r="D22" s="9">
        <f t="shared" si="0"/>
        <v>0.13654317477957106</v>
      </c>
      <c r="E22" s="15">
        <f>E23+E24+E25+E26+E27+E28+E29+E30</f>
        <v>345325</v>
      </c>
      <c r="F22" s="15">
        <f>F23+F24+F25+F26+F27+F28+F29+F30</f>
        <v>345325</v>
      </c>
    </row>
    <row r="23" spans="1:6" ht="16.5" x14ac:dyDescent="0.3">
      <c r="A23" s="10" t="s">
        <v>35</v>
      </c>
      <c r="B23" s="11" t="s">
        <v>36</v>
      </c>
      <c r="C23" s="12">
        <v>12000</v>
      </c>
      <c r="D23" s="13">
        <f t="shared" si="0"/>
        <v>5.1688268055358139E-3</v>
      </c>
      <c r="E23" s="12">
        <v>12000</v>
      </c>
      <c r="F23" s="12">
        <f t="shared" si="1"/>
        <v>12000</v>
      </c>
    </row>
    <row r="24" spans="1:6" ht="16.5" x14ac:dyDescent="0.3">
      <c r="A24" s="10" t="s">
        <v>37</v>
      </c>
      <c r="B24" s="11" t="s">
        <v>38</v>
      </c>
      <c r="C24" s="12">
        <v>16000</v>
      </c>
      <c r="D24" s="13">
        <f t="shared" si="0"/>
        <v>6.8917690740477513E-3</v>
      </c>
      <c r="E24" s="12">
        <v>16000</v>
      </c>
      <c r="F24" s="12">
        <f t="shared" si="1"/>
        <v>16000</v>
      </c>
    </row>
    <row r="25" spans="1:6" ht="16.5" x14ac:dyDescent="0.3">
      <c r="A25" s="10" t="s">
        <v>39</v>
      </c>
      <c r="B25" s="11" t="s">
        <v>40</v>
      </c>
      <c r="C25" s="12">
        <v>6500</v>
      </c>
      <c r="D25" s="13">
        <f t="shared" si="0"/>
        <v>2.799781186331899E-3</v>
      </c>
      <c r="E25" s="12">
        <v>6500</v>
      </c>
      <c r="F25" s="12">
        <f t="shared" si="1"/>
        <v>6500</v>
      </c>
    </row>
    <row r="26" spans="1:6" ht="16.5" x14ac:dyDescent="0.3">
      <c r="A26" s="10" t="s">
        <v>41</v>
      </c>
      <c r="B26" s="11" t="s">
        <v>42</v>
      </c>
      <c r="C26" s="12">
        <v>50000</v>
      </c>
      <c r="D26" s="13">
        <f t="shared" si="0"/>
        <v>2.1536778356399222E-2</v>
      </c>
      <c r="E26" s="12">
        <v>50000</v>
      </c>
      <c r="F26" s="12">
        <f t="shared" si="1"/>
        <v>50000</v>
      </c>
    </row>
    <row r="27" spans="1:6" ht="16.5" x14ac:dyDescent="0.3">
      <c r="A27" s="10" t="s">
        <v>43</v>
      </c>
      <c r="B27" s="11" t="s">
        <v>44</v>
      </c>
      <c r="C27" s="12">
        <v>64000</v>
      </c>
      <c r="D27" s="13">
        <f t="shared" si="0"/>
        <v>2.7567076296191005E-2</v>
      </c>
      <c r="E27" s="12">
        <v>64000</v>
      </c>
      <c r="F27" s="12">
        <f t="shared" si="1"/>
        <v>64000</v>
      </c>
    </row>
    <row r="28" spans="1:6" ht="16.5" x14ac:dyDescent="0.3">
      <c r="A28" s="10" t="s">
        <v>45</v>
      </c>
      <c r="B28" s="11" t="s">
        <v>46</v>
      </c>
      <c r="C28" s="12">
        <v>96000</v>
      </c>
      <c r="D28" s="13">
        <f t="shared" si="0"/>
        <v>4.1350614444286511E-2</v>
      </c>
      <c r="E28" s="12">
        <v>96000</v>
      </c>
      <c r="F28" s="12">
        <f t="shared" si="1"/>
        <v>96000</v>
      </c>
    </row>
    <row r="29" spans="1:6" ht="16.5" x14ac:dyDescent="0.3">
      <c r="A29" s="10" t="s">
        <v>47</v>
      </c>
      <c r="B29" s="11" t="s">
        <v>48</v>
      </c>
      <c r="C29" s="12">
        <v>26000</v>
      </c>
      <c r="D29" s="13">
        <f t="shared" si="0"/>
        <v>1.1199124745327596E-2</v>
      </c>
      <c r="E29" s="12">
        <v>52000</v>
      </c>
      <c r="F29" s="12">
        <f t="shared" si="1"/>
        <v>52000</v>
      </c>
    </row>
    <row r="30" spans="1:6" ht="16.5" x14ac:dyDescent="0.3">
      <c r="A30" s="10" t="s">
        <v>49</v>
      </c>
      <c r="B30" s="11" t="s">
        <v>50</v>
      </c>
      <c r="C30" s="12">
        <v>46500</v>
      </c>
      <c r="D30" s="13">
        <f t="shared" si="0"/>
        <v>2.0029203871451278E-2</v>
      </c>
      <c r="E30" s="12">
        <f t="shared" si="2"/>
        <v>48825</v>
      </c>
      <c r="F30" s="12">
        <f t="shared" si="1"/>
        <v>48825</v>
      </c>
    </row>
    <row r="31" spans="1:6" ht="16.5" x14ac:dyDescent="0.3">
      <c r="A31" s="6" t="s">
        <v>51</v>
      </c>
      <c r="B31" s="14" t="s">
        <v>52</v>
      </c>
      <c r="C31" s="15">
        <v>46000</v>
      </c>
      <c r="D31" s="9">
        <f t="shared" si="0"/>
        <v>1.9813836087887286E-2</v>
      </c>
      <c r="E31" s="15">
        <f t="shared" si="2"/>
        <v>48300</v>
      </c>
      <c r="F31" s="15">
        <f t="shared" si="1"/>
        <v>48300</v>
      </c>
    </row>
    <row r="32" spans="1:6" ht="16.5" x14ac:dyDescent="0.3">
      <c r="A32" s="6" t="s">
        <v>53</v>
      </c>
      <c r="B32" s="14" t="s">
        <v>54</v>
      </c>
      <c r="C32" s="15">
        <f>C33+C34+C35+C36+C37</f>
        <v>1135000</v>
      </c>
      <c r="D32" s="9">
        <f t="shared" si="0"/>
        <v>0.48888486869026238</v>
      </c>
      <c r="E32" s="15">
        <f>E33+E34+E35+E36+E37</f>
        <v>1191750</v>
      </c>
      <c r="F32" s="15">
        <f>F33+F34+F35+F36+F37</f>
        <v>1191750</v>
      </c>
    </row>
    <row r="33" spans="1:6" ht="16.5" x14ac:dyDescent="0.3">
      <c r="A33" s="10" t="s">
        <v>55</v>
      </c>
      <c r="B33" s="11" t="s">
        <v>56</v>
      </c>
      <c r="C33" s="12">
        <v>375000</v>
      </c>
      <c r="D33" s="13">
        <f t="shared" si="0"/>
        <v>0.16152583767299417</v>
      </c>
      <c r="E33" s="12">
        <f>C33*1.05</f>
        <v>393750</v>
      </c>
      <c r="F33" s="12">
        <f>E33</f>
        <v>393750</v>
      </c>
    </row>
    <row r="34" spans="1:6" ht="16.5" x14ac:dyDescent="0.3">
      <c r="A34" s="10" t="s">
        <v>57</v>
      </c>
      <c r="B34" s="11" t="s">
        <v>58</v>
      </c>
      <c r="C34" s="12">
        <v>155000</v>
      </c>
      <c r="D34" s="13">
        <f t="shared" si="0"/>
        <v>6.6764012904837591E-2</v>
      </c>
      <c r="E34" s="12">
        <f>C34*1.05</f>
        <v>162750</v>
      </c>
      <c r="F34" s="12">
        <f>E34</f>
        <v>162750</v>
      </c>
    </row>
    <row r="35" spans="1:6" ht="16.5" x14ac:dyDescent="0.3">
      <c r="A35" s="10" t="s">
        <v>59</v>
      </c>
      <c r="B35" s="11" t="s">
        <v>60</v>
      </c>
      <c r="C35" s="12">
        <v>155000</v>
      </c>
      <c r="D35" s="13">
        <f t="shared" si="0"/>
        <v>6.6764012904837591E-2</v>
      </c>
      <c r="E35" s="12">
        <f>C35*1.05</f>
        <v>162750</v>
      </c>
      <c r="F35" s="12">
        <f>E35</f>
        <v>162750</v>
      </c>
    </row>
    <row r="36" spans="1:6" ht="16.5" x14ac:dyDescent="0.3">
      <c r="A36" s="10" t="s">
        <v>61</v>
      </c>
      <c r="B36" s="11" t="s">
        <v>62</v>
      </c>
      <c r="C36" s="12">
        <v>450000</v>
      </c>
      <c r="D36" s="13">
        <f t="shared" si="0"/>
        <v>0.193831005207593</v>
      </c>
      <c r="E36" s="12">
        <f>C36*1.05</f>
        <v>472500</v>
      </c>
      <c r="F36" s="12">
        <f>E36</f>
        <v>472500</v>
      </c>
    </row>
    <row r="37" spans="1:6" ht="16.5" hidden="1" x14ac:dyDescent="0.3">
      <c r="A37" s="10"/>
      <c r="B37" s="11"/>
      <c r="C37" s="12"/>
      <c r="D37" s="13"/>
      <c r="E37" s="12"/>
      <c r="F37" s="12"/>
    </row>
    <row r="38" spans="1:6" ht="16.5" x14ac:dyDescent="0.3">
      <c r="A38" s="6" t="s">
        <v>63</v>
      </c>
      <c r="B38" s="14" t="s">
        <v>64</v>
      </c>
      <c r="C38" s="15">
        <f>C39+C40+C41+C42+C43+C44</f>
        <v>217000</v>
      </c>
      <c r="D38" s="9">
        <f t="shared" ref="D38:D50" si="3">C38/$C$50</f>
        <v>9.3469618066772633E-2</v>
      </c>
      <c r="E38" s="15">
        <f>E39+E40+E41+E42+E43+E44</f>
        <v>227850</v>
      </c>
      <c r="F38" s="15">
        <f>F39+F40+F41+F42+F43+F44</f>
        <v>227850</v>
      </c>
    </row>
    <row r="39" spans="1:6" ht="16.5" x14ac:dyDescent="0.3">
      <c r="A39" s="10" t="s">
        <v>65</v>
      </c>
      <c r="B39" s="11" t="s">
        <v>66</v>
      </c>
      <c r="C39" s="12">
        <v>121000</v>
      </c>
      <c r="D39" s="13">
        <f t="shared" si="3"/>
        <v>5.2119003622486122E-2</v>
      </c>
      <c r="E39" s="12">
        <f t="shared" ref="E39:E47" si="4">C39*1.05</f>
        <v>127050</v>
      </c>
      <c r="F39" s="12">
        <f t="shared" si="1"/>
        <v>127050</v>
      </c>
    </row>
    <row r="40" spans="1:6" ht="16.5" x14ac:dyDescent="0.3">
      <c r="A40" s="10" t="s">
        <v>67</v>
      </c>
      <c r="B40" s="11" t="s">
        <v>68</v>
      </c>
      <c r="C40" s="12">
        <v>20000</v>
      </c>
      <c r="D40" s="13">
        <f t="shared" si="3"/>
        <v>8.6147113425596895E-3</v>
      </c>
      <c r="E40" s="12">
        <f t="shared" si="4"/>
        <v>21000</v>
      </c>
      <c r="F40" s="12">
        <f t="shared" si="1"/>
        <v>21000</v>
      </c>
    </row>
    <row r="41" spans="1:6" ht="16.5" x14ac:dyDescent="0.3">
      <c r="A41" s="10" t="s">
        <v>69</v>
      </c>
      <c r="B41" s="11" t="s">
        <v>70</v>
      </c>
      <c r="C41" s="12">
        <v>2000</v>
      </c>
      <c r="D41" s="13">
        <f t="shared" si="3"/>
        <v>8.6147113425596891E-4</v>
      </c>
      <c r="E41" s="12">
        <f t="shared" si="4"/>
        <v>2100</v>
      </c>
      <c r="F41" s="12">
        <f t="shared" si="1"/>
        <v>2100</v>
      </c>
    </row>
    <row r="42" spans="1:6" ht="16.5" x14ac:dyDescent="0.3">
      <c r="A42" s="10" t="s">
        <v>71</v>
      </c>
      <c r="B42" s="11" t="s">
        <v>72</v>
      </c>
      <c r="C42" s="12">
        <v>4000</v>
      </c>
      <c r="D42" s="13">
        <f t="shared" si="3"/>
        <v>1.7229422685119378E-3</v>
      </c>
      <c r="E42" s="12">
        <f t="shared" si="4"/>
        <v>4200</v>
      </c>
      <c r="F42" s="12">
        <f t="shared" si="1"/>
        <v>4200</v>
      </c>
    </row>
    <row r="43" spans="1:6" ht="16.5" x14ac:dyDescent="0.3">
      <c r="A43" s="10" t="s">
        <v>73</v>
      </c>
      <c r="B43" s="11" t="s">
        <v>74</v>
      </c>
      <c r="C43" s="12">
        <v>50000</v>
      </c>
      <c r="D43" s="13">
        <f t="shared" si="3"/>
        <v>2.1536778356399222E-2</v>
      </c>
      <c r="E43" s="12">
        <f t="shared" si="4"/>
        <v>52500</v>
      </c>
      <c r="F43" s="12">
        <f t="shared" si="1"/>
        <v>52500</v>
      </c>
    </row>
    <row r="44" spans="1:6" ht="16.5" x14ac:dyDescent="0.3">
      <c r="A44" s="16" t="s">
        <v>75</v>
      </c>
      <c r="B44" s="11" t="s">
        <v>76</v>
      </c>
      <c r="C44" s="12">
        <v>20000</v>
      </c>
      <c r="D44" s="13">
        <f t="shared" si="3"/>
        <v>8.6147113425596895E-3</v>
      </c>
      <c r="E44" s="12">
        <f t="shared" si="4"/>
        <v>21000</v>
      </c>
      <c r="F44" s="12">
        <f t="shared" si="1"/>
        <v>21000</v>
      </c>
    </row>
    <row r="45" spans="1:6" ht="16.5" x14ac:dyDescent="0.3">
      <c r="A45" s="17" t="s">
        <v>77</v>
      </c>
      <c r="B45" s="14" t="s">
        <v>78</v>
      </c>
      <c r="C45" s="15">
        <v>50000</v>
      </c>
      <c r="D45" s="9">
        <f t="shared" si="3"/>
        <v>2.1536778356399222E-2</v>
      </c>
      <c r="E45" s="15">
        <v>100000</v>
      </c>
      <c r="F45" s="15">
        <f t="shared" si="1"/>
        <v>100000</v>
      </c>
    </row>
    <row r="46" spans="1:6" ht="16.5" x14ac:dyDescent="0.3">
      <c r="A46" s="6" t="s">
        <v>79</v>
      </c>
      <c r="B46" s="14" t="s">
        <v>80</v>
      </c>
      <c r="C46" s="18">
        <v>100</v>
      </c>
      <c r="D46" s="9">
        <f t="shared" si="3"/>
        <v>4.3073556712798446E-5</v>
      </c>
      <c r="E46" s="15">
        <f t="shared" si="4"/>
        <v>105</v>
      </c>
      <c r="F46" s="15">
        <f t="shared" si="1"/>
        <v>105</v>
      </c>
    </row>
    <row r="47" spans="1:6" ht="16.5" x14ac:dyDescent="0.3">
      <c r="A47" s="6" t="s">
        <v>81</v>
      </c>
      <c r="B47" s="14" t="s">
        <v>82</v>
      </c>
      <c r="C47" s="18">
        <v>10</v>
      </c>
      <c r="D47" s="9">
        <f t="shared" si="3"/>
        <v>4.3073556712798447E-6</v>
      </c>
      <c r="E47" s="15">
        <f t="shared" si="4"/>
        <v>10.5</v>
      </c>
      <c r="F47" s="15">
        <f t="shared" si="1"/>
        <v>10.5</v>
      </c>
    </row>
    <row r="48" spans="1:6" ht="16.5" x14ac:dyDescent="0.3">
      <c r="A48" s="6" t="s">
        <v>83</v>
      </c>
      <c r="B48" s="14" t="s">
        <v>84</v>
      </c>
      <c r="C48" s="15">
        <v>80000</v>
      </c>
      <c r="D48" s="9">
        <f t="shared" si="3"/>
        <v>3.4458845370238758E-2</v>
      </c>
      <c r="E48" s="15">
        <v>80000</v>
      </c>
      <c r="F48" s="15">
        <f t="shared" si="1"/>
        <v>80000</v>
      </c>
    </row>
    <row r="49" spans="1:6" ht="16.5" x14ac:dyDescent="0.3">
      <c r="A49" s="6" t="s">
        <v>85</v>
      </c>
      <c r="B49" s="14" t="s">
        <v>86</v>
      </c>
      <c r="C49" s="15">
        <v>123000</v>
      </c>
      <c r="D49" s="9">
        <f t="shared" si="3"/>
        <v>5.2980474756742085E-2</v>
      </c>
      <c r="E49" s="15">
        <v>123000</v>
      </c>
      <c r="F49" s="15">
        <f t="shared" si="1"/>
        <v>123000</v>
      </c>
    </row>
    <row r="50" spans="1:6" ht="16.5" x14ac:dyDescent="0.3">
      <c r="A50" s="11"/>
      <c r="B50" s="19" t="s">
        <v>87</v>
      </c>
      <c r="C50" s="15">
        <f>C12+C16+C21+C22+C31+C32+C38+C46+C47+C48+C49+C45</f>
        <v>2321610</v>
      </c>
      <c r="D50" s="9">
        <f t="shared" si="3"/>
        <v>1</v>
      </c>
      <c r="E50" s="15">
        <f>E12+E16+E21+E22+E31+E32+E38+E46+E47+E48+E49+E45</f>
        <v>2471515.5</v>
      </c>
      <c r="F50" s="15">
        <f>F12+F16+F21+F22+F31+F32+F38+F46+F47+F48+F49+F45</f>
        <v>2471515.5</v>
      </c>
    </row>
    <row r="51" spans="1:6" ht="15" x14ac:dyDescent="0.2">
      <c r="B51" s="20"/>
    </row>
    <row r="52" spans="1:6" ht="16.5" x14ac:dyDescent="0.3">
      <c r="A52" s="3" t="s">
        <v>88</v>
      </c>
    </row>
    <row r="53" spans="1:6" ht="16.5" x14ac:dyDescent="0.3">
      <c r="B53" s="2"/>
      <c r="C53" s="2"/>
    </row>
    <row r="54" spans="1:6" ht="16.5" x14ac:dyDescent="0.3">
      <c r="A54" s="4" t="s">
        <v>7</v>
      </c>
      <c r="B54" s="4" t="s">
        <v>89</v>
      </c>
      <c r="C54" s="5" t="s">
        <v>9</v>
      </c>
      <c r="D54" s="5" t="s">
        <v>10</v>
      </c>
      <c r="E54" s="5" t="s">
        <v>11</v>
      </c>
      <c r="F54" s="5" t="s">
        <v>12</v>
      </c>
    </row>
    <row r="55" spans="1:6" ht="16.5" x14ac:dyDescent="0.3">
      <c r="A55" s="6" t="s">
        <v>13</v>
      </c>
      <c r="B55" s="14" t="s">
        <v>90</v>
      </c>
      <c r="C55" s="21">
        <f>SUM(C56:C59)</f>
        <v>295000</v>
      </c>
      <c r="D55" s="22">
        <f>C55/$C$87</f>
        <v>0.12715517241379309</v>
      </c>
      <c r="E55" s="23">
        <f>SUM(E56:E59)</f>
        <v>309750</v>
      </c>
      <c r="F55" s="21">
        <f>E55</f>
        <v>309750</v>
      </c>
    </row>
    <row r="56" spans="1:6" ht="16.5" x14ac:dyDescent="0.3">
      <c r="A56" s="10" t="s">
        <v>15</v>
      </c>
      <c r="B56" s="24" t="s">
        <v>91</v>
      </c>
      <c r="C56" s="25">
        <v>35000</v>
      </c>
      <c r="D56" s="26">
        <f t="shared" ref="D56:D87" si="5">C56/$C$87</f>
        <v>1.5086206896551725E-2</v>
      </c>
      <c r="E56" s="27">
        <f>C56*1.05</f>
        <v>36750</v>
      </c>
      <c r="F56" s="27">
        <v>47600</v>
      </c>
    </row>
    <row r="57" spans="1:6" ht="16.5" x14ac:dyDescent="0.3">
      <c r="A57" s="10" t="s">
        <v>17</v>
      </c>
      <c r="B57" s="24" t="s">
        <v>92</v>
      </c>
      <c r="C57" s="25">
        <v>20000</v>
      </c>
      <c r="D57" s="26">
        <f t="shared" si="5"/>
        <v>8.6206896551724137E-3</v>
      </c>
      <c r="E57" s="27">
        <f>C57*1.05</f>
        <v>21000</v>
      </c>
      <c r="F57" s="27">
        <v>22300</v>
      </c>
    </row>
    <row r="58" spans="1:6" ht="16.5" x14ac:dyDescent="0.3">
      <c r="A58" s="10" t="s">
        <v>19</v>
      </c>
      <c r="B58" s="24" t="s">
        <v>93</v>
      </c>
      <c r="C58" s="25">
        <v>35000</v>
      </c>
      <c r="D58" s="26">
        <f t="shared" si="5"/>
        <v>1.5086206896551725E-2</v>
      </c>
      <c r="E58" s="27">
        <f>C58*1.05</f>
        <v>36750</v>
      </c>
      <c r="F58" s="27">
        <v>47500</v>
      </c>
    </row>
    <row r="59" spans="1:6" ht="16.5" x14ac:dyDescent="0.3">
      <c r="A59" s="28" t="s">
        <v>94</v>
      </c>
      <c r="B59" s="29" t="s">
        <v>95</v>
      </c>
      <c r="C59" s="25">
        <v>205000</v>
      </c>
      <c r="D59" s="26">
        <f t="shared" si="5"/>
        <v>8.8362068965517238E-2</v>
      </c>
      <c r="E59" s="27">
        <f>C59*1.05</f>
        <v>215250</v>
      </c>
      <c r="F59" s="27">
        <v>242600</v>
      </c>
    </row>
    <row r="60" spans="1:6" ht="16.5" x14ac:dyDescent="0.3">
      <c r="A60" s="6" t="s">
        <v>21</v>
      </c>
      <c r="B60" s="14" t="s">
        <v>96</v>
      </c>
      <c r="C60" s="23">
        <f>SUM(C61:C70)</f>
        <v>432000</v>
      </c>
      <c r="D60" s="22">
        <f t="shared" si="5"/>
        <v>0.18620689655172415</v>
      </c>
      <c r="E60" s="23">
        <f>SUM(E61:E70)</f>
        <v>453600</v>
      </c>
      <c r="F60" s="21">
        <f>E60</f>
        <v>453600</v>
      </c>
    </row>
    <row r="61" spans="1:6" ht="16.5" x14ac:dyDescent="0.3">
      <c r="A61" s="10" t="s">
        <v>23</v>
      </c>
      <c r="B61" s="24" t="s">
        <v>97</v>
      </c>
      <c r="C61" s="25">
        <v>25000</v>
      </c>
      <c r="D61" s="26">
        <f t="shared" si="5"/>
        <v>1.0775862068965518E-2</v>
      </c>
      <c r="E61" s="25">
        <f>C61*1.05</f>
        <v>26250</v>
      </c>
      <c r="F61" s="27">
        <v>29500</v>
      </c>
    </row>
    <row r="62" spans="1:6" ht="16.5" x14ac:dyDescent="0.3">
      <c r="A62" s="10" t="s">
        <v>25</v>
      </c>
      <c r="B62" s="24" t="s">
        <v>98</v>
      </c>
      <c r="C62" s="25">
        <v>5000</v>
      </c>
      <c r="D62" s="26">
        <f t="shared" si="5"/>
        <v>2.1551724137931034E-3</v>
      </c>
      <c r="E62" s="25">
        <f t="shared" ref="E62:E70" si="6">C62*1.05</f>
        <v>5250</v>
      </c>
      <c r="F62" s="27">
        <v>5400</v>
      </c>
    </row>
    <row r="63" spans="1:6" ht="16.5" x14ac:dyDescent="0.3">
      <c r="A63" s="10" t="s">
        <v>27</v>
      </c>
      <c r="B63" s="24" t="s">
        <v>99</v>
      </c>
      <c r="C63" s="25">
        <v>140000</v>
      </c>
      <c r="D63" s="26">
        <f t="shared" si="5"/>
        <v>6.0344827586206899E-2</v>
      </c>
      <c r="E63" s="25">
        <f t="shared" si="6"/>
        <v>147000</v>
      </c>
      <c r="F63" s="27">
        <v>103000</v>
      </c>
    </row>
    <row r="64" spans="1:6" ht="16.5" x14ac:dyDescent="0.3">
      <c r="A64" s="10" t="s">
        <v>29</v>
      </c>
      <c r="B64" s="24" t="s">
        <v>100</v>
      </c>
      <c r="C64" s="25">
        <v>65000</v>
      </c>
      <c r="D64" s="26">
        <f t="shared" si="5"/>
        <v>2.8017241379310345E-2</v>
      </c>
      <c r="E64" s="25">
        <f t="shared" si="6"/>
        <v>68250</v>
      </c>
      <c r="F64" s="27">
        <v>87000</v>
      </c>
    </row>
    <row r="65" spans="1:6" ht="16.5" x14ac:dyDescent="0.3">
      <c r="A65" s="10" t="s">
        <v>101</v>
      </c>
      <c r="B65" s="24" t="s">
        <v>102</v>
      </c>
      <c r="C65" s="30">
        <v>75000</v>
      </c>
      <c r="D65" s="26">
        <f t="shared" si="5"/>
        <v>3.2327586206896554E-2</v>
      </c>
      <c r="E65" s="25">
        <f t="shared" si="6"/>
        <v>78750</v>
      </c>
      <c r="F65" s="27">
        <v>83500</v>
      </c>
    </row>
    <row r="66" spans="1:6" ht="16.5" x14ac:dyDescent="0.3">
      <c r="A66" s="10" t="s">
        <v>103</v>
      </c>
      <c r="B66" s="24" t="s">
        <v>104</v>
      </c>
      <c r="C66" s="30">
        <v>2000</v>
      </c>
      <c r="D66" s="26">
        <f t="shared" si="5"/>
        <v>8.6206896551724137E-4</v>
      </c>
      <c r="E66" s="25">
        <f t="shared" si="6"/>
        <v>2100</v>
      </c>
      <c r="F66" s="27">
        <v>6000</v>
      </c>
    </row>
    <row r="67" spans="1:6" ht="16.5" x14ac:dyDescent="0.3">
      <c r="A67" s="10" t="s">
        <v>105</v>
      </c>
      <c r="B67" s="24" t="s">
        <v>106</v>
      </c>
      <c r="C67" s="30">
        <v>15000</v>
      </c>
      <c r="D67" s="26">
        <f t="shared" si="5"/>
        <v>6.4655172413793103E-3</v>
      </c>
      <c r="E67" s="25">
        <f t="shared" si="6"/>
        <v>15750</v>
      </c>
      <c r="F67" s="27">
        <v>24000</v>
      </c>
    </row>
    <row r="68" spans="1:6" ht="16.5" x14ac:dyDescent="0.3">
      <c r="A68" s="10" t="s">
        <v>107</v>
      </c>
      <c r="B68" s="24" t="s">
        <v>108</v>
      </c>
      <c r="C68" s="30">
        <v>30000</v>
      </c>
      <c r="D68" s="26">
        <f t="shared" si="5"/>
        <v>1.2931034482758621E-2</v>
      </c>
      <c r="E68" s="25">
        <f t="shared" si="6"/>
        <v>31500</v>
      </c>
      <c r="F68" s="27">
        <v>33400</v>
      </c>
    </row>
    <row r="69" spans="1:6" ht="16.5" x14ac:dyDescent="0.3">
      <c r="A69" s="10" t="s">
        <v>109</v>
      </c>
      <c r="B69" s="24" t="s">
        <v>110</v>
      </c>
      <c r="C69" s="30">
        <v>15000</v>
      </c>
      <c r="D69" s="26">
        <f t="shared" si="5"/>
        <v>6.4655172413793103E-3</v>
      </c>
      <c r="E69" s="25">
        <f t="shared" si="6"/>
        <v>15750</v>
      </c>
      <c r="F69" s="27">
        <v>12800</v>
      </c>
    </row>
    <row r="70" spans="1:6" ht="16.5" x14ac:dyDescent="0.3">
      <c r="A70" s="10" t="s">
        <v>111</v>
      </c>
      <c r="B70" s="24" t="s">
        <v>112</v>
      </c>
      <c r="C70" s="30">
        <v>60000</v>
      </c>
      <c r="D70" s="26">
        <f t="shared" si="5"/>
        <v>2.5862068965517241E-2</v>
      </c>
      <c r="E70" s="25">
        <f t="shared" si="6"/>
        <v>63000</v>
      </c>
      <c r="F70" s="27">
        <v>35400</v>
      </c>
    </row>
    <row r="71" spans="1:6" ht="16.5" x14ac:dyDescent="0.3">
      <c r="A71" s="6" t="s">
        <v>31</v>
      </c>
      <c r="B71" s="14" t="s">
        <v>113</v>
      </c>
      <c r="C71" s="23">
        <f>SUM(C72:C75)</f>
        <v>1037000</v>
      </c>
      <c r="D71" s="22">
        <f t="shared" si="5"/>
        <v>0.44698275862068965</v>
      </c>
      <c r="E71" s="23">
        <f>C71</f>
        <v>1037000</v>
      </c>
      <c r="F71" s="23">
        <v>1037000</v>
      </c>
    </row>
    <row r="72" spans="1:6" ht="16.5" x14ac:dyDescent="0.3">
      <c r="A72" s="10" t="s">
        <v>114</v>
      </c>
      <c r="B72" s="11" t="s">
        <v>115</v>
      </c>
      <c r="C72" s="27">
        <v>660000</v>
      </c>
      <c r="D72" s="26">
        <f t="shared" si="5"/>
        <v>0.28448275862068967</v>
      </c>
      <c r="E72" s="27">
        <v>660000</v>
      </c>
      <c r="F72" s="27">
        <v>660000</v>
      </c>
    </row>
    <row r="73" spans="1:6" ht="16.5" x14ac:dyDescent="0.3">
      <c r="A73" s="10" t="s">
        <v>116</v>
      </c>
      <c r="B73" s="11" t="s">
        <v>117</v>
      </c>
      <c r="C73" s="27">
        <v>62000</v>
      </c>
      <c r="D73" s="26">
        <f t="shared" si="5"/>
        <v>2.6724137931034484E-2</v>
      </c>
      <c r="E73" s="27">
        <v>62000</v>
      </c>
      <c r="F73" s="27">
        <v>62000</v>
      </c>
    </row>
    <row r="74" spans="1:6" ht="16.5" x14ac:dyDescent="0.3">
      <c r="A74" s="10" t="s">
        <v>118</v>
      </c>
      <c r="B74" s="11" t="s">
        <v>119</v>
      </c>
      <c r="C74" s="27">
        <v>175000</v>
      </c>
      <c r="D74" s="26">
        <f t="shared" si="5"/>
        <v>7.5431034482758619E-2</v>
      </c>
      <c r="E74" s="27">
        <v>175000</v>
      </c>
      <c r="F74" s="27">
        <v>175000</v>
      </c>
    </row>
    <row r="75" spans="1:6" ht="16.5" x14ac:dyDescent="0.3">
      <c r="A75" s="10" t="s">
        <v>120</v>
      </c>
      <c r="B75" s="11" t="s">
        <v>121</v>
      </c>
      <c r="C75" s="27">
        <v>140000</v>
      </c>
      <c r="D75" s="26">
        <f t="shared" si="5"/>
        <v>6.0344827586206899E-2</v>
      </c>
      <c r="E75" s="27">
        <v>140000</v>
      </c>
      <c r="F75" s="27">
        <v>140000</v>
      </c>
    </row>
    <row r="76" spans="1:6" ht="16.5" x14ac:dyDescent="0.3">
      <c r="A76" s="6" t="s">
        <v>33</v>
      </c>
      <c r="B76" s="14" t="s">
        <v>122</v>
      </c>
      <c r="C76" s="23">
        <v>240000</v>
      </c>
      <c r="D76" s="22">
        <f t="shared" si="5"/>
        <v>0.10344827586206896</v>
      </c>
      <c r="E76" s="23">
        <v>265000</v>
      </c>
      <c r="F76" s="21">
        <f>E76</f>
        <v>265000</v>
      </c>
    </row>
    <row r="77" spans="1:6" ht="16.5" x14ac:dyDescent="0.3">
      <c r="A77" s="6" t="s">
        <v>51</v>
      </c>
      <c r="B77" s="14" t="s">
        <v>123</v>
      </c>
      <c r="C77" s="23">
        <f>SUM(C78:C85)</f>
        <v>256000</v>
      </c>
      <c r="D77" s="22">
        <f t="shared" si="5"/>
        <v>0.1103448275862069</v>
      </c>
      <c r="E77" s="23">
        <f>SUM(E78:E85)</f>
        <v>256000</v>
      </c>
      <c r="F77" s="23">
        <f>SUM(F78:F85)</f>
        <v>256000</v>
      </c>
    </row>
    <row r="78" spans="1:6" ht="16.5" x14ac:dyDescent="0.3">
      <c r="A78" s="10" t="s">
        <v>124</v>
      </c>
      <c r="B78" s="11" t="s">
        <v>125</v>
      </c>
      <c r="C78" s="27">
        <v>4000</v>
      </c>
      <c r="D78" s="26">
        <f t="shared" si="5"/>
        <v>1.7241379310344827E-3</v>
      </c>
      <c r="E78" s="27">
        <v>4000</v>
      </c>
      <c r="F78" s="27">
        <v>4000</v>
      </c>
    </row>
    <row r="79" spans="1:6" ht="16.5" x14ac:dyDescent="0.3">
      <c r="A79" s="28" t="s">
        <v>126</v>
      </c>
      <c r="B79" s="11" t="s">
        <v>127</v>
      </c>
      <c r="C79" s="27">
        <v>46000</v>
      </c>
      <c r="D79" s="26">
        <f t="shared" si="5"/>
        <v>1.9827586206896553E-2</v>
      </c>
      <c r="E79" s="27">
        <v>46000</v>
      </c>
      <c r="F79" s="27">
        <v>46000</v>
      </c>
    </row>
    <row r="80" spans="1:6" ht="16.5" x14ac:dyDescent="0.3">
      <c r="A80" s="10" t="s">
        <v>128</v>
      </c>
      <c r="B80" s="11" t="s">
        <v>129</v>
      </c>
      <c r="C80" s="27">
        <v>70000</v>
      </c>
      <c r="D80" s="26">
        <f t="shared" si="5"/>
        <v>3.017241379310345E-2</v>
      </c>
      <c r="E80" s="27">
        <v>70000</v>
      </c>
      <c r="F80" s="27">
        <v>70000</v>
      </c>
    </row>
    <row r="81" spans="1:6" ht="16.5" x14ac:dyDescent="0.3">
      <c r="A81" s="10" t="s">
        <v>130</v>
      </c>
      <c r="B81" s="11" t="s">
        <v>131</v>
      </c>
      <c r="C81" s="27">
        <v>40000</v>
      </c>
      <c r="D81" s="26">
        <f t="shared" si="5"/>
        <v>1.7241379310344827E-2</v>
      </c>
      <c r="E81" s="27">
        <v>40000</v>
      </c>
      <c r="F81" s="27">
        <v>40000</v>
      </c>
    </row>
    <row r="82" spans="1:6" ht="16.5" x14ac:dyDescent="0.3">
      <c r="A82" s="10" t="s">
        <v>132</v>
      </c>
      <c r="B82" s="11" t="s">
        <v>133</v>
      </c>
      <c r="C82" s="27">
        <v>20000</v>
      </c>
      <c r="D82" s="26">
        <f t="shared" si="5"/>
        <v>8.6206896551724137E-3</v>
      </c>
      <c r="E82" s="27">
        <v>20000</v>
      </c>
      <c r="F82" s="27">
        <v>20000</v>
      </c>
    </row>
    <row r="83" spans="1:6" ht="16.5" x14ac:dyDescent="0.3">
      <c r="A83" s="28" t="s">
        <v>134</v>
      </c>
      <c r="B83" s="11" t="s">
        <v>135</v>
      </c>
      <c r="C83" s="27">
        <v>37000</v>
      </c>
      <c r="D83" s="26">
        <f t="shared" si="5"/>
        <v>1.5948275862068966E-2</v>
      </c>
      <c r="E83" s="27">
        <v>37000</v>
      </c>
      <c r="F83" s="27">
        <v>37000</v>
      </c>
    </row>
    <row r="84" spans="1:6" ht="16.5" x14ac:dyDescent="0.3">
      <c r="A84" s="10" t="s">
        <v>136</v>
      </c>
      <c r="B84" s="11" t="s">
        <v>137</v>
      </c>
      <c r="C84" s="27">
        <v>35000</v>
      </c>
      <c r="D84" s="26">
        <f t="shared" si="5"/>
        <v>1.5086206896551725E-2</v>
      </c>
      <c r="E84" s="27">
        <v>35000</v>
      </c>
      <c r="F84" s="27">
        <v>35000</v>
      </c>
    </row>
    <row r="85" spans="1:6" ht="16.5" x14ac:dyDescent="0.3">
      <c r="A85" s="10" t="s">
        <v>138</v>
      </c>
      <c r="B85" s="11" t="s">
        <v>123</v>
      </c>
      <c r="C85" s="27">
        <v>4000</v>
      </c>
      <c r="D85" s="26">
        <f t="shared" si="5"/>
        <v>1.7241379310344827E-3</v>
      </c>
      <c r="E85" s="27">
        <v>4000</v>
      </c>
      <c r="F85" s="27">
        <v>4000</v>
      </c>
    </row>
    <row r="86" spans="1:6" ht="16.5" x14ac:dyDescent="0.3">
      <c r="A86" s="6" t="s">
        <v>53</v>
      </c>
      <c r="B86" s="14" t="s">
        <v>139</v>
      </c>
      <c r="C86" s="23">
        <v>60000</v>
      </c>
      <c r="D86" s="22">
        <f t="shared" si="5"/>
        <v>2.5862068965517241E-2</v>
      </c>
      <c r="E86" s="23">
        <v>60000</v>
      </c>
      <c r="F86" s="21">
        <f>E86</f>
        <v>60000</v>
      </c>
    </row>
    <row r="87" spans="1:6" ht="16.5" x14ac:dyDescent="0.3">
      <c r="A87" s="11"/>
      <c r="B87" s="19" t="s">
        <v>140</v>
      </c>
      <c r="C87" s="23">
        <f>C55+C60+C71+C76+C77+C86</f>
        <v>2320000</v>
      </c>
      <c r="D87" s="22">
        <f t="shared" si="5"/>
        <v>1</v>
      </c>
      <c r="E87" s="21">
        <f>E55+E60+E71+E76+E77+E86</f>
        <v>2381350</v>
      </c>
      <c r="F87" s="21">
        <f>F55+F60+F71+F76+F77+F86</f>
        <v>2381350</v>
      </c>
    </row>
    <row r="88" spans="1:6" ht="14.25" x14ac:dyDescent="0.2">
      <c r="A88" s="31"/>
      <c r="B88" s="31"/>
      <c r="C88" s="31"/>
      <c r="D88" s="31"/>
      <c r="E88" s="31"/>
      <c r="F88" s="31"/>
    </row>
    <row r="89" spans="1:6" ht="16.5" x14ac:dyDescent="0.3">
      <c r="A89" s="3" t="s">
        <v>141</v>
      </c>
      <c r="B89" s="31"/>
      <c r="C89" s="31"/>
      <c r="D89" s="31"/>
      <c r="E89" s="31"/>
      <c r="F89" s="31"/>
    </row>
    <row r="90" spans="1:6" ht="14.25" x14ac:dyDescent="0.2">
      <c r="A90" s="31"/>
      <c r="B90" s="31"/>
      <c r="C90" s="31"/>
      <c r="D90" s="31"/>
      <c r="E90" s="31"/>
      <c r="F90" s="31"/>
    </row>
    <row r="91" spans="1:6" ht="16.5" x14ac:dyDescent="0.3">
      <c r="A91" s="4"/>
      <c r="B91" s="4" t="s">
        <v>142</v>
      </c>
      <c r="C91" s="5" t="s">
        <v>9</v>
      </c>
      <c r="D91" s="32"/>
      <c r="E91" s="5" t="s">
        <v>11</v>
      </c>
      <c r="F91" s="5" t="s">
        <v>12</v>
      </c>
    </row>
    <row r="92" spans="1:6" ht="16.5" x14ac:dyDescent="0.3">
      <c r="A92" s="11"/>
      <c r="B92" s="11" t="s">
        <v>143</v>
      </c>
      <c r="C92" s="21">
        <f>C50</f>
        <v>2321610</v>
      </c>
      <c r="D92" s="11"/>
      <c r="E92" s="33">
        <f>E50</f>
        <v>2471515.5</v>
      </c>
      <c r="F92" s="33">
        <f>F50</f>
        <v>2471515.5</v>
      </c>
    </row>
    <row r="93" spans="1:6" ht="16.5" x14ac:dyDescent="0.3">
      <c r="A93" s="11"/>
      <c r="B93" s="11" t="s">
        <v>144</v>
      </c>
      <c r="C93" s="21">
        <f>C87</f>
        <v>2320000</v>
      </c>
      <c r="D93" s="11"/>
      <c r="E93" s="33">
        <f>E87</f>
        <v>2381350</v>
      </c>
      <c r="F93" s="33">
        <f>F87</f>
        <v>2381350</v>
      </c>
    </row>
    <row r="94" spans="1:6" ht="16.5" x14ac:dyDescent="0.3">
      <c r="A94" s="11"/>
      <c r="B94" s="14" t="s">
        <v>145</v>
      </c>
      <c r="C94" s="21">
        <f>C92-C93</f>
        <v>1610</v>
      </c>
      <c r="D94" s="21"/>
      <c r="E94" s="21">
        <f>E92-E93</f>
        <v>90165.5</v>
      </c>
      <c r="F94" s="21">
        <f>F92-F93</f>
        <v>90165.5</v>
      </c>
    </row>
    <row r="95" spans="1:6" ht="14.25" x14ac:dyDescent="0.2">
      <c r="A95" s="31"/>
      <c r="B95" s="31"/>
      <c r="C95" s="31"/>
      <c r="D95" s="31"/>
      <c r="E95" s="31"/>
      <c r="F95" s="31"/>
    </row>
    <row r="96" spans="1:6" ht="16.5" x14ac:dyDescent="0.3">
      <c r="A96" s="3" t="s">
        <v>146</v>
      </c>
      <c r="B96" s="31"/>
      <c r="C96" s="31"/>
      <c r="D96" s="31"/>
      <c r="E96" s="31"/>
      <c r="F96" s="31"/>
    </row>
    <row r="97" spans="1:6" ht="14.25" x14ac:dyDescent="0.2">
      <c r="A97" s="31"/>
      <c r="B97" s="31"/>
      <c r="C97" s="31"/>
      <c r="D97" s="31"/>
      <c r="E97" s="31"/>
      <c r="F97" s="31"/>
    </row>
    <row r="98" spans="1:6" ht="49.5" x14ac:dyDescent="0.2">
      <c r="A98" s="4" t="s">
        <v>147</v>
      </c>
      <c r="B98" s="4" t="s">
        <v>148</v>
      </c>
      <c r="C98" s="34" t="s">
        <v>149</v>
      </c>
      <c r="E98" s="31"/>
      <c r="F98" s="31"/>
    </row>
    <row r="99" spans="1:6" ht="16.5" x14ac:dyDescent="0.2">
      <c r="A99" s="10">
        <v>1</v>
      </c>
      <c r="B99" s="35" t="s">
        <v>150</v>
      </c>
      <c r="C99" s="12">
        <v>26500</v>
      </c>
      <c r="E99" s="31"/>
      <c r="F99" s="31"/>
    </row>
    <row r="100" spans="1:6" ht="16.5" x14ac:dyDescent="0.2">
      <c r="A100" s="10">
        <v>2</v>
      </c>
      <c r="B100" s="35" t="s">
        <v>151</v>
      </c>
      <c r="C100" s="12" t="s">
        <v>152</v>
      </c>
      <c r="E100" s="31"/>
      <c r="F100" s="31"/>
    </row>
    <row r="102" spans="1:6" ht="16.5" x14ac:dyDescent="0.3">
      <c r="B102" s="36" t="s">
        <v>153</v>
      </c>
    </row>
    <row r="103" spans="1:6" ht="16.5" x14ac:dyDescent="0.3">
      <c r="B103" s="36" t="s">
        <v>154</v>
      </c>
    </row>
  </sheetData>
  <pageMargins left="0.7" right="0.7" top="0.75" bottom="0.75" header="0.3" footer="0.3"/>
  <pageSetup paperSize="9" orientation="landscape" r:id="rId1"/>
  <headerFooter>
    <oddHeader>&amp;LPrilog 4.</oddHeader>
    <oddFooter>&amp;R&amp;P</oddFoot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FINANC.I PLAN I PLAN INV.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Gradina Vis</dc:creator>
  <cp:lastModifiedBy>Gradina Vis</cp:lastModifiedBy>
  <dcterms:created xsi:type="dcterms:W3CDTF">2025-05-23T08:17:36Z</dcterms:created>
  <dcterms:modified xsi:type="dcterms:W3CDTF">2025-05-23T08:18:24Z</dcterms:modified>
</cp:coreProperties>
</file>